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DD_Re" sheetId="1" r:id="rId1"/>
    <sheet name="SDD_Rp02" sheetId="2" r:id="rId2"/>
    <sheet name="KVD__SDD" sheetId="3" r:id="rId3"/>
    <sheet name="34Cr4" sheetId="4" r:id="rId4"/>
    <sheet name="S275" sheetId="5" r:id="rId5"/>
    <sheet name="16MnCr5" sheetId="6" r:id="rId6"/>
    <sheet name="CuSn12" sheetId="7" r:id="rId7"/>
    <sheet name="AlSi12" sheetId="8" r:id="rId8"/>
  </sheets>
  <definedNames>
    <definedName name="BuiltIn_Print_Area">"$"</definedName>
    <definedName name="BuiltIn_Print_Area___0">"$"</definedName>
    <definedName name="BuiltIn_Print_Area___0">0</definedName>
    <definedName name="BuiltIn_Print_Area___0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<sst xmlns="http://schemas.openxmlformats.org/spreadsheetml/2006/main" count="529" uniqueCount="529">
  <si>
    <t>Spannungs-Dehnungs-Diagramm mit ausgeprägter Streckgrenze  aus Festigkeitswerten ermitteln</t>
  </si>
  <si>
    <t>Bezeichnung (neu)</t>
  </si>
  <si>
    <t>16MnCr5</t>
  </si>
  <si>
    <t>Eingabefelder</t>
  </si>
  <si>
    <t xml:space="preserve">U. Rapp </t>
  </si>
  <si>
    <t>Bezeichnung (alt)</t>
  </si>
  <si>
    <t>16MnCr5</t>
  </si>
  <si>
    <t>E-Modul</t>
  </si>
  <si>
    <t>E in kN/mm²</t>
  </si>
  <si>
    <t>kN/mm²</t>
  </si>
  <si>
    <t>Werkstoffkennwert</t>
  </si>
  <si>
    <t>Streckgrenze</t>
  </si>
  <si>
    <t>Re in MPa</t>
  </si>
  <si>
    <t>N/mm²</t>
  </si>
  <si>
    <t>Zugfestigkeit</t>
  </si>
  <si>
    <t>Rm in MPa</t>
  </si>
  <si>
    <t>N/mm²</t>
  </si>
  <si>
    <t xml:space="preserve">Bruchdehnung </t>
  </si>
  <si>
    <t>A in %</t>
  </si>
  <si>
    <t>%</t>
  </si>
  <si>
    <t>ProbenØ</t>
  </si>
  <si>
    <t>d0</t>
  </si>
  <si>
    <t>mm</t>
  </si>
  <si>
    <t>Rundproben</t>
  </si>
  <si>
    <t>Längenverhältnis</t>
  </si>
  <si>
    <t>L0/d0</t>
  </si>
  <si>
    <t>Probendicke</t>
  </si>
  <si>
    <t>a</t>
  </si>
  <si>
    <t>mm</t>
  </si>
  <si>
    <t>Flachproben</t>
  </si>
  <si>
    <t>Probenbreite</t>
  </si>
  <si>
    <t>b</t>
  </si>
  <si>
    <t>mm</t>
  </si>
  <si>
    <t>Anfangslänge</t>
  </si>
  <si>
    <t>L0</t>
  </si>
  <si>
    <t>mm</t>
  </si>
  <si>
    <t>Anfangsquerschnitt</t>
  </si>
  <si>
    <t>S0</t>
  </si>
  <si>
    <t>mm²</t>
  </si>
  <si>
    <t>Spannungs-/Dehnungs-Wertepaare</t>
  </si>
  <si>
    <t>Dehnung</t>
  </si>
  <si>
    <r>
      <t>e</t>
    </r>
    <r>
      <rPr>
        <sz val="10"/>
        <color indexed="8"/>
        <rFont val="Arial"/>
        <family val="2"/>
      </rPr>
      <t xml:space="preserve"> in %</t>
    </r>
  </si>
  <si>
    <t>Eckwerte</t>
  </si>
  <si>
    <t>Spannung</t>
  </si>
  <si>
    <r>
      <t>s</t>
    </r>
    <r>
      <rPr>
        <sz val="10"/>
        <color indexed="8"/>
        <rFont val="Arial"/>
        <family val="2"/>
      </rPr>
      <t xml:space="preserve"> in N/mm²</t>
    </r>
  </si>
  <si>
    <t>E</t>
  </si>
  <si>
    <t>E</t>
  </si>
  <si>
    <t>E</t>
  </si>
  <si>
    <t>E</t>
  </si>
  <si>
    <t>Rp0,2</t>
  </si>
  <si>
    <t>Rm</t>
  </si>
  <si>
    <t>A</t>
  </si>
  <si>
    <t>Korrekturwerte zur Rundung der Kurve</t>
  </si>
  <si>
    <t>E-Modul</t>
  </si>
  <si>
    <t>E in kN/mm²</t>
  </si>
  <si>
    <t>nach dem Kopieren des Tabellenblattes</t>
  </si>
  <si>
    <t>Datenbereich des Diagrammes ändern,</t>
  </si>
  <si>
    <t>damit das Diagramm nutzbar bleibt.</t>
  </si>
  <si>
    <t>Kraft/Verlängerung aus Spannung/Dehnung</t>
  </si>
  <si>
    <t>Verlängerung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</si>
  <si>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</si>
  <si>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t>Kraft</t>
  </si>
  <si>
    <t>F in kN</t>
  </si>
  <si>
    <t>nach dem Kopieren des Tabellenblattes</t>
  </si>
  <si>
    <t>Datenbereich des Diagrammes ändern,</t>
  </si>
  <si>
    <t>damit das Diagramm nutzbar bleibt.</t>
  </si>
  <si>
    <t>nach dem Kopieren des Tabellenblattes Datenbereich ändern, damit das Diagramm nutzbar bleibt.#</t>
  </si>
  <si>
    <r>
      <t>e</t>
    </r>
    <r>
      <rPr>
        <sz val="10"/>
        <color indexed="8"/>
        <rFont val="Arial"/>
        <family val="2"/>
      </rPr>
      <t xml:space="preserve"> in %</t>
    </r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</si>
  <si>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</si>
  <si>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r>
      <t>s</t>
    </r>
    <r>
      <rPr>
        <sz val="10"/>
        <color indexed="8"/>
        <rFont val="Arial"/>
        <family val="2"/>
      </rPr>
      <t xml:space="preserve"> in N/mm²</t>
    </r>
  </si>
  <si>
    <t>Spannungs-Dehnungs-Diagramm ohne ausgeprägte Streckgrenze  aus Festigkeitswerten ermitteln</t>
  </si>
  <si>
    <t>Bezeichnung (neu)</t>
  </si>
  <si>
    <t>EN AC-AlSi12 (a)</t>
  </si>
  <si>
    <t>Eingabefelder</t>
  </si>
  <si>
    <t xml:space="preserve">U. Rapp </t>
  </si>
  <si>
    <t>Bezeichnung (alt)</t>
  </si>
  <si>
    <t>G-AlSi12</t>
  </si>
  <si>
    <t>E-Modul</t>
  </si>
  <si>
    <t>E in kN/mm²</t>
  </si>
  <si>
    <t>kN/mm²</t>
  </si>
  <si>
    <t>Werkstoffkennwert</t>
  </si>
  <si>
    <t>Dehngrenze</t>
  </si>
  <si>
    <t>Rp0,2 in MPa</t>
  </si>
  <si>
    <t>N/mm²</t>
  </si>
  <si>
    <t>Zugfestigkeit</t>
  </si>
  <si>
    <t>Rm in MPa</t>
  </si>
  <si>
    <t>N/mm²</t>
  </si>
  <si>
    <t xml:space="preserve">Bruchdehnung </t>
  </si>
  <si>
    <t>A in %</t>
  </si>
  <si>
    <t>%</t>
  </si>
  <si>
    <t>ProbenØ</t>
  </si>
  <si>
    <t>d0</t>
  </si>
  <si>
    <t>mm</t>
  </si>
  <si>
    <t>Rundproben</t>
  </si>
  <si>
    <t>Längenverhältnis</t>
  </si>
  <si>
    <t>L0/d0</t>
  </si>
  <si>
    <t>Probendicke</t>
  </si>
  <si>
    <t>a</t>
  </si>
  <si>
    <t>mm</t>
  </si>
  <si>
    <t>Flachproben</t>
  </si>
  <si>
    <t>Probenbreite</t>
  </si>
  <si>
    <t>b</t>
  </si>
  <si>
    <t>mm</t>
  </si>
  <si>
    <t>Anfangslänge</t>
  </si>
  <si>
    <t>L0</t>
  </si>
  <si>
    <t>mm</t>
  </si>
  <si>
    <t>Anfangsquerschnitt</t>
  </si>
  <si>
    <t>S0</t>
  </si>
  <si>
    <t>mm²</t>
  </si>
  <si>
    <t>Spannungs-/Dehnungs-Wertepaare</t>
  </si>
  <si>
    <t>Dehnung</t>
  </si>
  <si>
    <r>
      <t>e</t>
    </r>
    <r>
      <rPr>
        <sz val="10"/>
        <color indexed="8"/>
        <rFont val="Arial"/>
        <family val="2"/>
      </rPr>
      <t xml:space="preserve"> in %</t>
    </r>
  </si>
  <si>
    <t>Eckwerte</t>
  </si>
  <si>
    <t>Spannung</t>
  </si>
  <si>
    <r>
      <t>s</t>
    </r>
    <r>
      <rPr>
        <sz val="10"/>
        <color indexed="8"/>
        <rFont val="Arial"/>
        <family val="2"/>
      </rPr>
      <t xml:space="preserve"> in N/mm²</t>
    </r>
  </si>
  <si>
    <t>E</t>
  </si>
  <si>
    <t>E</t>
  </si>
  <si>
    <t>E</t>
  </si>
  <si>
    <t>E</t>
  </si>
  <si>
    <t>E</t>
  </si>
  <si>
    <t>Rp0,2</t>
  </si>
  <si>
    <t>Rm</t>
  </si>
  <si>
    <t>A</t>
  </si>
  <si>
    <t>Korrekturwerte zur Rundung der Kurve</t>
  </si>
  <si>
    <t>E-Modul</t>
  </si>
  <si>
    <t>E in kN/mm²</t>
  </si>
  <si>
    <t>nach dem Kopieren des Tabellenblattes</t>
  </si>
  <si>
    <t>Datenbereich des Diagrammes ändern,</t>
  </si>
  <si>
    <t>damit das Diagramm nutzbar bleibt.</t>
  </si>
  <si>
    <t>Kraft/Verlängerung aus Spannung/Dehnung</t>
  </si>
  <si>
    <t>Verlängerung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</si>
  <si>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</si>
  <si>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t>Kraft</t>
  </si>
  <si>
    <t>F in kN</t>
  </si>
  <si>
    <t>nach dem Kopieren des Tabellenblattes</t>
  </si>
  <si>
    <t>Datenbereich des Diagrammes ändern,</t>
  </si>
  <si>
    <t>damit das Diagramm nutzbar bleibt.</t>
  </si>
  <si>
    <t>nach dem Kopieren des Tabellenblattes Datenbereich ändern, damit das Diagramm nutzbar bleibt.#</t>
  </si>
  <si>
    <r>
      <t>e</t>
    </r>
    <r>
      <rPr>
        <sz val="10"/>
        <color indexed="8"/>
        <rFont val="Arial"/>
        <family val="2"/>
      </rPr>
      <t xml:space="preserve"> in %</t>
    </r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</si>
  <si>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</si>
  <si>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r>
      <t>s</t>
    </r>
    <r>
      <rPr>
        <sz val="10"/>
        <color indexed="8"/>
        <rFont val="Arial"/>
        <family val="2"/>
      </rPr>
      <t xml:space="preserve"> in N/mm²</t>
    </r>
  </si>
  <si>
    <t>Spannung / Dehnung &lt;&lt;--&gt;&gt; Kraft / Verlängerung umwandeln</t>
  </si>
  <si>
    <t xml:space="preserve">U. Rapp </t>
  </si>
  <si>
    <t>Probengröße</t>
  </si>
  <si>
    <t>ProbenØ</t>
  </si>
  <si>
    <t>d0</t>
  </si>
  <si>
    <t>mm</t>
  </si>
  <si>
    <t>Eingabefelder</t>
  </si>
  <si>
    <t>Längenverhältnis</t>
  </si>
  <si>
    <t>L0/d0</t>
  </si>
  <si>
    <t>Anfangslänge</t>
  </si>
  <si>
    <t>L0</t>
  </si>
  <si>
    <t>mm</t>
  </si>
  <si>
    <t>Anfangsquerschnitt</t>
  </si>
  <si>
    <t>S0</t>
  </si>
  <si>
    <t>mm²</t>
  </si>
  <si>
    <t>Spannung/Dehnung aus Kraft/Verlängerung</t>
  </si>
  <si>
    <t>Verlängerung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</si>
  <si>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</si>
  <si>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t>Kraft</t>
  </si>
  <si>
    <t>F in kN</t>
  </si>
  <si>
    <t>Dehnung</t>
  </si>
  <si>
    <r>
      <t>e</t>
    </r>
    <r>
      <rPr>
        <sz val="10"/>
        <color indexed="8"/>
        <rFont val="Arial"/>
        <family val="2"/>
      </rPr>
      <t xml:space="preserve"> in %</t>
    </r>
  </si>
  <si>
    <t>Spannung</t>
  </si>
  <si>
    <r>
      <t>s</t>
    </r>
    <r>
      <rPr>
        <sz val="10"/>
        <color indexed="8"/>
        <rFont val="Arial"/>
        <family val="2"/>
      </rPr>
      <t xml:space="preserve"> in N/mm²</t>
    </r>
  </si>
  <si>
    <t>E-Modul</t>
  </si>
  <si>
    <t>E in kN/mm²</t>
  </si>
  <si>
    <t>nach dem Kopieren des Tabellenblattes</t>
  </si>
  <si>
    <t>nach dem Kopieren des Tabellenblattes Datenbereich ändern, damit das Diagramm nutzbar bleibt.#</t>
  </si>
  <si>
    <t>Datenbereich des Diagrammes ändern,</t>
  </si>
  <si>
    <t>damit das Diagramm nutzbar bleibt.</t>
  </si>
  <si>
    <t>Kraft/Verlängerung aus Spannung/Dehnung</t>
  </si>
  <si>
    <t>Dehnung</t>
  </si>
  <si>
    <r>
      <t>e</t>
    </r>
    <r>
      <rPr>
        <sz val="10"/>
        <color indexed="8"/>
        <rFont val="Arial"/>
        <family val="2"/>
      </rPr>
      <t xml:space="preserve"> in %</t>
    </r>
  </si>
  <si>
    <t>nur für einen neuen Werkstoff ändern !</t>
  </si>
  <si>
    <t>Spannung</t>
  </si>
  <si>
    <r>
      <t>s</t>
    </r>
    <r>
      <rPr>
        <sz val="10"/>
        <color indexed="8"/>
        <rFont val="Arial"/>
        <family val="2"/>
      </rPr>
      <t xml:space="preserve"> in N/mm²</t>
    </r>
  </si>
  <si>
    <t>Verlängerung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</si>
  <si>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</si>
  <si>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t>Kraft</t>
  </si>
  <si>
    <t>F in kN</t>
  </si>
  <si>
    <t>E-Modul</t>
  </si>
  <si>
    <t>E in kN/mm²</t>
  </si>
  <si>
    <t>nach dem Kopieren des Tabellenblattes</t>
  </si>
  <si>
    <t>Datenbereich des Diagrammes ändern,</t>
  </si>
  <si>
    <t>nach dem Kopieren des Tabellenblattes Datenbereich ändern, damit das Diagramm nutzbar bleibt.#</t>
  </si>
  <si>
    <t>damit das Diagramm nutzbar bleibt.</t>
  </si>
  <si>
    <t>Spannungs-Dehnungs-Diagramm mit ausgeprägter Streckgrenze  aus Festigkeitswerten ermitteln</t>
  </si>
  <si>
    <t>Bezeichnung (neu)</t>
  </si>
  <si>
    <t>34Cr4</t>
  </si>
  <si>
    <t>Eingabefelder</t>
  </si>
  <si>
    <t xml:space="preserve">U. Rapp </t>
  </si>
  <si>
    <t>Bezeichnung (alt)</t>
  </si>
  <si>
    <t>34Cr4</t>
  </si>
  <si>
    <t>E-Modul</t>
  </si>
  <si>
    <t>E in kN/mm²</t>
  </si>
  <si>
    <t>kN/mm²</t>
  </si>
  <si>
    <t>Werkstoffkennwert</t>
  </si>
  <si>
    <t>Streckgrenze</t>
  </si>
  <si>
    <t>Re in MPa</t>
  </si>
  <si>
    <t>N/mm²</t>
  </si>
  <si>
    <t>Zugfestigkeit</t>
  </si>
  <si>
    <t>Rm in MPa</t>
  </si>
  <si>
    <t>N/mm²</t>
  </si>
  <si>
    <t xml:space="preserve">Bruchdehnung </t>
  </si>
  <si>
    <t>A in %</t>
  </si>
  <si>
    <t>%</t>
  </si>
  <si>
    <t>ProbenØ</t>
  </si>
  <si>
    <t>d0</t>
  </si>
  <si>
    <t>mm</t>
  </si>
  <si>
    <t>Rundproben</t>
  </si>
  <si>
    <t>Längenverhältnis</t>
  </si>
  <si>
    <t>L0/d0</t>
  </si>
  <si>
    <t>Probendicke</t>
  </si>
  <si>
    <t>a</t>
  </si>
  <si>
    <t>mm</t>
  </si>
  <si>
    <t>Flachproben</t>
  </si>
  <si>
    <t>Probenbreite</t>
  </si>
  <si>
    <t>b</t>
  </si>
  <si>
    <t>mm</t>
  </si>
  <si>
    <t>Anfangslänge</t>
  </si>
  <si>
    <t>L0</t>
  </si>
  <si>
    <t>mm</t>
  </si>
  <si>
    <t>Anfangsquerschnitt</t>
  </si>
  <si>
    <t>S0</t>
  </si>
  <si>
    <t>mm²</t>
  </si>
  <si>
    <t>Spannungs-/Dehnungs-Wertepaare</t>
  </si>
  <si>
    <t>Dehnung</t>
  </si>
  <si>
    <r>
      <t>e</t>
    </r>
    <r>
      <rPr>
        <sz val="10"/>
        <color indexed="8"/>
        <rFont val="Arial"/>
        <family val="2"/>
      </rPr>
      <t xml:space="preserve"> in %</t>
    </r>
  </si>
  <si>
    <t>Eckwerte</t>
  </si>
  <si>
    <t>Spannung</t>
  </si>
  <si>
    <r>
      <t>s</t>
    </r>
    <r>
      <rPr>
        <sz val="10"/>
        <color indexed="8"/>
        <rFont val="Arial"/>
        <family val="2"/>
      </rPr>
      <t xml:space="preserve"> in N/mm²</t>
    </r>
  </si>
  <si>
    <t>E</t>
  </si>
  <si>
    <t>E</t>
  </si>
  <si>
    <t>E</t>
  </si>
  <si>
    <t>E</t>
  </si>
  <si>
    <t>Rp0,2</t>
  </si>
  <si>
    <t>Rm</t>
  </si>
  <si>
    <t>A</t>
  </si>
  <si>
    <t>Korrekturwerte zur Rundung der Kurve</t>
  </si>
  <si>
    <t>E-Modul</t>
  </si>
  <si>
    <t>E in kN/mm²</t>
  </si>
  <si>
    <t>nach dem Kopieren des Tabellenblattes</t>
  </si>
  <si>
    <t>Datenbereich des Diagrammes ändern,</t>
  </si>
  <si>
    <t>damit das Diagramm nutzbar bleibt.</t>
  </si>
  <si>
    <t>Kraft/Verlängerung aus Spannung/Dehnung</t>
  </si>
  <si>
    <t>Verlängerung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</si>
  <si>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</si>
  <si>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t>Kraft</t>
  </si>
  <si>
    <t>F in kN</t>
  </si>
  <si>
    <t>nach dem Kopieren des Tabellenblattes</t>
  </si>
  <si>
    <t>Datenbereich des Diagrammes ändern,</t>
  </si>
  <si>
    <t>damit das Diagramm nutzbar bleibt.</t>
  </si>
  <si>
    <t>nach dem Kopieren des Tabellenblattes Datenbereich ändern, damit das Diagramm nutzbar bleibt.#</t>
  </si>
  <si>
    <r>
      <t>e</t>
    </r>
    <r>
      <rPr>
        <sz val="10"/>
        <color indexed="8"/>
        <rFont val="Arial"/>
        <family val="2"/>
      </rPr>
      <t xml:space="preserve"> in %</t>
    </r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</si>
  <si>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</si>
  <si>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r>
      <t>s</t>
    </r>
    <r>
      <rPr>
        <sz val="10"/>
        <color indexed="8"/>
        <rFont val="Arial"/>
        <family val="2"/>
      </rPr>
      <t xml:space="preserve"> in N/mm²</t>
    </r>
  </si>
  <si>
    <t>Spannungs-Dehnungs-Diagramm mit ausgeprägter Streckgrenze  aus Festigkeitswerten ermitteln</t>
  </si>
  <si>
    <t>Bezeichnung (neu)</t>
  </si>
  <si>
    <t>S275</t>
  </si>
  <si>
    <t>Eingabefelder</t>
  </si>
  <si>
    <t xml:space="preserve">U. Rapp </t>
  </si>
  <si>
    <t>Bezeichnung (alt)</t>
  </si>
  <si>
    <t>St 37</t>
  </si>
  <si>
    <t>E-Modul</t>
  </si>
  <si>
    <t>E in kN/mm²</t>
  </si>
  <si>
    <t>kN/mm²</t>
  </si>
  <si>
    <t>Werkstoffkennwert</t>
  </si>
  <si>
    <t>Streckgrenze</t>
  </si>
  <si>
    <t>Re in MPa</t>
  </si>
  <si>
    <t>N/mm²</t>
  </si>
  <si>
    <t>Zugfestigkeit</t>
  </si>
  <si>
    <t>Rm in MPa</t>
  </si>
  <si>
    <t>N/mm²</t>
  </si>
  <si>
    <t xml:space="preserve">Bruchdehnung </t>
  </si>
  <si>
    <t>A in %</t>
  </si>
  <si>
    <t>%</t>
  </si>
  <si>
    <t>ProbenØ</t>
  </si>
  <si>
    <t>d0</t>
  </si>
  <si>
    <t>mm</t>
  </si>
  <si>
    <t>Rundproben</t>
  </si>
  <si>
    <t>Längenverhältnis</t>
  </si>
  <si>
    <t>L0/d0</t>
  </si>
  <si>
    <t>Probendicke</t>
  </si>
  <si>
    <t>a</t>
  </si>
  <si>
    <t>mm</t>
  </si>
  <si>
    <t>Flachproben</t>
  </si>
  <si>
    <t>Probenbreite</t>
  </si>
  <si>
    <t>b</t>
  </si>
  <si>
    <t>mm</t>
  </si>
  <si>
    <t>Anfangslänge</t>
  </si>
  <si>
    <t>L0</t>
  </si>
  <si>
    <t>mm</t>
  </si>
  <si>
    <t>Anfangsquerschnitt</t>
  </si>
  <si>
    <t>S0</t>
  </si>
  <si>
    <t>mm²</t>
  </si>
  <si>
    <t>Spannungs-/Dehnungs-Wertepaare</t>
  </si>
  <si>
    <t>Dehnung</t>
  </si>
  <si>
    <r>
      <t>e</t>
    </r>
    <r>
      <rPr>
        <sz val="10"/>
        <color indexed="8"/>
        <rFont val="Arial"/>
        <family val="2"/>
      </rPr>
      <t xml:space="preserve"> in %</t>
    </r>
  </si>
  <si>
    <t>Eckwerte</t>
  </si>
  <si>
    <t>Spannung</t>
  </si>
  <si>
    <r>
      <t>s</t>
    </r>
    <r>
      <rPr>
        <sz val="10"/>
        <color indexed="8"/>
        <rFont val="Arial"/>
        <family val="2"/>
      </rPr>
      <t xml:space="preserve"> in N/mm²</t>
    </r>
  </si>
  <si>
    <t>E</t>
  </si>
  <si>
    <t>E</t>
  </si>
  <si>
    <t>E</t>
  </si>
  <si>
    <t>E</t>
  </si>
  <si>
    <t>Rp0,2</t>
  </si>
  <si>
    <t>Rm</t>
  </si>
  <si>
    <t>A</t>
  </si>
  <si>
    <t>Korrekturwerte zur Rundung der Kurve</t>
  </si>
  <si>
    <t>E-Modul</t>
  </si>
  <si>
    <t>E in kN/mm²</t>
  </si>
  <si>
    <t>nach dem Kopieren des Tabellenblattes</t>
  </si>
  <si>
    <t>Datenbereich des Diagrammes ändern,</t>
  </si>
  <si>
    <t>damit das Diagramm nutzbar bleibt.</t>
  </si>
  <si>
    <t>Kraft/Verlängerung aus Spannung/Dehnung</t>
  </si>
  <si>
    <t>Verlängerung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</si>
  <si>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</si>
  <si>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t>Kraft</t>
  </si>
  <si>
    <t>F in kN</t>
  </si>
  <si>
    <t>nach dem Kopieren des Tabellenblattes</t>
  </si>
  <si>
    <t>Datenbereich des Diagrammes ändern,</t>
  </si>
  <si>
    <t>damit das Diagramm nutzbar bleibt.</t>
  </si>
  <si>
    <t>nach dem Kopieren des Tabellenblattes Datenbereich ändern, damit das Diagramm nutzbar bleibt.#</t>
  </si>
  <si>
    <r>
      <t>e</t>
    </r>
    <r>
      <rPr>
        <sz val="10"/>
        <color indexed="8"/>
        <rFont val="Arial"/>
        <family val="2"/>
      </rPr>
      <t xml:space="preserve"> in %</t>
    </r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</si>
  <si>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</si>
  <si>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r>
      <t>s</t>
    </r>
    <r>
      <rPr>
        <sz val="10"/>
        <color indexed="8"/>
        <rFont val="Arial"/>
        <family val="2"/>
      </rPr>
      <t xml:space="preserve"> in N/mm²</t>
    </r>
  </si>
  <si>
    <t>Spannungs-Dehnungs-Diagramm mit ausgeprägter Streckgrenze  aus Festigkeitswerten ermitteln</t>
  </si>
  <si>
    <t>Bezeichnung (neu)</t>
  </si>
  <si>
    <t>16MnCr5</t>
  </si>
  <si>
    <t>Eingabefelder</t>
  </si>
  <si>
    <t xml:space="preserve">U. Rapp </t>
  </si>
  <si>
    <t>Bezeichnung (alt)</t>
  </si>
  <si>
    <t>16MnCr5</t>
  </si>
  <si>
    <t>E-Modul</t>
  </si>
  <si>
    <t>E in kN/mm²</t>
  </si>
  <si>
    <t>kN/mm²</t>
  </si>
  <si>
    <t>Werkstoffkennwert</t>
  </si>
  <si>
    <t>Streckgrenze</t>
  </si>
  <si>
    <t>Re in MPa</t>
  </si>
  <si>
    <t>N/mm²</t>
  </si>
  <si>
    <t>Zugfestigkeit</t>
  </si>
  <si>
    <t>Rm in MPa</t>
  </si>
  <si>
    <t>N/mm²</t>
  </si>
  <si>
    <t xml:space="preserve">Bruchdehnung </t>
  </si>
  <si>
    <t>A in %</t>
  </si>
  <si>
    <t>%</t>
  </si>
  <si>
    <t>ProbenØ</t>
  </si>
  <si>
    <t>d0</t>
  </si>
  <si>
    <t>mm</t>
  </si>
  <si>
    <t>Rundproben</t>
  </si>
  <si>
    <t>Längenverhältnis</t>
  </si>
  <si>
    <t>L0/d0</t>
  </si>
  <si>
    <t>Probendicke</t>
  </si>
  <si>
    <t>a</t>
  </si>
  <si>
    <t>mm</t>
  </si>
  <si>
    <t>Flachproben</t>
  </si>
  <si>
    <t>Probenbreite</t>
  </si>
  <si>
    <t>b</t>
  </si>
  <si>
    <t>mm</t>
  </si>
  <si>
    <t>Anfangslänge</t>
  </si>
  <si>
    <t>L0</t>
  </si>
  <si>
    <t>mm</t>
  </si>
  <si>
    <t>Anfangsquerschnitt</t>
  </si>
  <si>
    <t>S0</t>
  </si>
  <si>
    <t>mm²</t>
  </si>
  <si>
    <t>Spannungs-/Dehnungs-Wertepaare</t>
  </si>
  <si>
    <t>Dehnung</t>
  </si>
  <si>
    <r>
      <t>e</t>
    </r>
    <r>
      <rPr>
        <sz val="10"/>
        <color indexed="8"/>
        <rFont val="Arial"/>
        <family val="2"/>
      </rPr>
      <t xml:space="preserve"> in %</t>
    </r>
  </si>
  <si>
    <t>Eckwerte</t>
  </si>
  <si>
    <t>Spannung</t>
  </si>
  <si>
    <r>
      <t>s</t>
    </r>
    <r>
      <rPr>
        <sz val="10"/>
        <color indexed="8"/>
        <rFont val="Arial"/>
        <family val="2"/>
      </rPr>
      <t xml:space="preserve"> in N/mm²</t>
    </r>
  </si>
  <si>
    <t>E</t>
  </si>
  <si>
    <t>E</t>
  </si>
  <si>
    <t>E</t>
  </si>
  <si>
    <t>E</t>
  </si>
  <si>
    <t>Rp0,2</t>
  </si>
  <si>
    <t>Rm</t>
  </si>
  <si>
    <t>A</t>
  </si>
  <si>
    <t>Korrekturwerte zur Rundung der Kurve</t>
  </si>
  <si>
    <t>E-Modul</t>
  </si>
  <si>
    <t>E in kN/mm²</t>
  </si>
  <si>
    <t>nach dem Kopieren des Tabellenblattes</t>
  </si>
  <si>
    <t>Datenbereich des Diagrammes ändern,</t>
  </si>
  <si>
    <t>damit das Diagramm nutzbar bleibt.</t>
  </si>
  <si>
    <t>Kraft/Verlängerung aus Spannung/Dehnung</t>
  </si>
  <si>
    <t>Verlängerung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</si>
  <si>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</si>
  <si>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t>Kraft</t>
  </si>
  <si>
    <t>F in kN</t>
  </si>
  <si>
    <t>nach dem Kopieren des Tabellenblattes</t>
  </si>
  <si>
    <t>Datenbereich des Diagrammes ändern,</t>
  </si>
  <si>
    <t>damit das Diagramm nutzbar bleibt.</t>
  </si>
  <si>
    <t>nach dem Kopieren des Tabellenblattes Datenbereich ändern, damit das Diagramm nutzbar bleibt.#</t>
  </si>
  <si>
    <r>
      <t>e</t>
    </r>
    <r>
      <rPr>
        <sz val="10"/>
        <color indexed="8"/>
        <rFont val="Arial"/>
        <family val="2"/>
      </rPr>
      <t xml:space="preserve"> in %</t>
    </r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</si>
  <si>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</si>
  <si>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r>
      <t>s</t>
    </r>
    <r>
      <rPr>
        <sz val="10"/>
        <color indexed="8"/>
        <rFont val="Arial"/>
        <family val="2"/>
      </rPr>
      <t xml:space="preserve"> in N/mm²</t>
    </r>
  </si>
  <si>
    <t>Spannungs-Dehnungs-Diagramm ohne ausgeprägte Streckgrenze  aus Festigkeitswerten ermitteln</t>
  </si>
  <si>
    <t>Bezeichnung (neu)</t>
  </si>
  <si>
    <t>G-CuSn12</t>
  </si>
  <si>
    <t>Eingabefelder</t>
  </si>
  <si>
    <t xml:space="preserve">U. Rapp </t>
  </si>
  <si>
    <t>Bezeichnung (alt)</t>
  </si>
  <si>
    <t>G-CuSn12</t>
  </si>
  <si>
    <t>E-Modul</t>
  </si>
  <si>
    <t>E in kN/mm²</t>
  </si>
  <si>
    <t>kN/mm²</t>
  </si>
  <si>
    <t>Werkstoffkennwert</t>
  </si>
  <si>
    <t>Dehngrenze</t>
  </si>
  <si>
    <t>Rp0,2 in MPa</t>
  </si>
  <si>
    <t>N/mm²</t>
  </si>
  <si>
    <t>Zugfestigkeit</t>
  </si>
  <si>
    <t>Rm in MPa</t>
  </si>
  <si>
    <t>N/mm²</t>
  </si>
  <si>
    <t xml:space="preserve">Bruchdehnung </t>
  </si>
  <si>
    <t>A in %</t>
  </si>
  <si>
    <t>%</t>
  </si>
  <si>
    <t>ProbenØ</t>
  </si>
  <si>
    <t>d0</t>
  </si>
  <si>
    <t>mm</t>
  </si>
  <si>
    <t>Rundproben</t>
  </si>
  <si>
    <t>Längenverhältnis</t>
  </si>
  <si>
    <t>L0/d0</t>
  </si>
  <si>
    <t>Probendicke</t>
  </si>
  <si>
    <t>a</t>
  </si>
  <si>
    <t>mm</t>
  </si>
  <si>
    <t>Flachproben</t>
  </si>
  <si>
    <t>Probenbreite</t>
  </si>
  <si>
    <t>b</t>
  </si>
  <si>
    <t>mm</t>
  </si>
  <si>
    <t>Anfangslänge</t>
  </si>
  <si>
    <t>L0</t>
  </si>
  <si>
    <t>mm</t>
  </si>
  <si>
    <t>Anfangsquerschnitt</t>
  </si>
  <si>
    <t>S0</t>
  </si>
  <si>
    <t>mm²</t>
  </si>
  <si>
    <t>Spannungs-/Dehnungs-Wertepaare</t>
  </si>
  <si>
    <t>Dehnung</t>
  </si>
  <si>
    <r>
      <t>e</t>
    </r>
    <r>
      <rPr>
        <sz val="10"/>
        <color indexed="8"/>
        <rFont val="Arial"/>
        <family val="2"/>
      </rPr>
      <t xml:space="preserve"> in %</t>
    </r>
  </si>
  <si>
    <t>Eckwerte</t>
  </si>
  <si>
    <t>Spannung</t>
  </si>
  <si>
    <r>
      <t>s</t>
    </r>
    <r>
      <rPr>
        <sz val="10"/>
        <color indexed="8"/>
        <rFont val="Arial"/>
        <family val="2"/>
      </rPr>
      <t xml:space="preserve"> in N/mm²</t>
    </r>
  </si>
  <si>
    <t>E</t>
  </si>
  <si>
    <t>E</t>
  </si>
  <si>
    <t>E</t>
  </si>
  <si>
    <t>E</t>
  </si>
  <si>
    <t>E</t>
  </si>
  <si>
    <t>Rp0,2</t>
  </si>
  <si>
    <t>Rm</t>
  </si>
  <si>
    <t>A</t>
  </si>
  <si>
    <t>Korrekturwerte zur Rundung der Kurve</t>
  </si>
  <si>
    <t>E-Modul</t>
  </si>
  <si>
    <t>E in kN/mm²</t>
  </si>
  <si>
    <t>nach dem Kopieren des Tabellenblattes Datenbereich ändern, damit das Diagramm nutzbar bleibt.#</t>
  </si>
  <si>
    <t>Kraft/Verlängerung aus Spannung/Dehnung</t>
  </si>
  <si>
    <t>Verlängerung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</si>
  <si>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</si>
  <si>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t>Kraft</t>
  </si>
  <si>
    <t>F in kN</t>
  </si>
  <si>
    <t>nach dem Kopieren des Tabellenblattes Datenbereich ändern, damit das Diagramm nutzbar bleibt.#</t>
  </si>
  <si>
    <r>
      <t>e</t>
    </r>
    <r>
      <rPr>
        <sz val="10"/>
        <color indexed="8"/>
        <rFont val="Arial"/>
        <family val="2"/>
      </rPr>
      <t xml:space="preserve"> in %</t>
    </r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</si>
  <si>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</si>
  <si>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r>
      <t>s</t>
    </r>
    <r>
      <rPr>
        <sz val="10"/>
        <color indexed="8"/>
        <rFont val="Arial"/>
        <family val="2"/>
      </rPr>
      <t xml:space="preserve"> in N/mm²</t>
    </r>
  </si>
  <si>
    <t>Spannungs-Dehnungs-Diagramm ohne ausgeprägte Streckgrenze  aus Festigkeitswerten ermitteln</t>
  </si>
  <si>
    <t>Bezeichnung (neu)</t>
  </si>
  <si>
    <t>EN AC-AlSi12 (a)</t>
  </si>
  <si>
    <t>Eingabefelder</t>
  </si>
  <si>
    <t xml:space="preserve">U. Rapp </t>
  </si>
  <si>
    <t>Bezeichnung (alt)</t>
  </si>
  <si>
    <t>G-AlSi12</t>
  </si>
  <si>
    <t>E-Modul</t>
  </si>
  <si>
    <t>E in kN/mm²</t>
  </si>
  <si>
    <t>kN/mm²</t>
  </si>
  <si>
    <t>Werkstoffkennwert</t>
  </si>
  <si>
    <t>Dehngrenze</t>
  </si>
  <si>
    <t>Rp0,2 in MPa</t>
  </si>
  <si>
    <t>N/mm²</t>
  </si>
  <si>
    <t>Zugfestigkeit</t>
  </si>
  <si>
    <t>Rm in MPa</t>
  </si>
  <si>
    <t>N/mm²</t>
  </si>
  <si>
    <t xml:space="preserve">Bruchdehnung </t>
  </si>
  <si>
    <t>A in %</t>
  </si>
  <si>
    <t>%</t>
  </si>
  <si>
    <t>ProbenØ</t>
  </si>
  <si>
    <t>d0</t>
  </si>
  <si>
    <t>mm</t>
  </si>
  <si>
    <t>Rundproben</t>
  </si>
  <si>
    <t>Längenverhältnis</t>
  </si>
  <si>
    <t>L0/d0</t>
  </si>
  <si>
    <t>Probendicke</t>
  </si>
  <si>
    <t>a</t>
  </si>
  <si>
    <t>mm</t>
  </si>
  <si>
    <t>Flachproben</t>
  </si>
  <si>
    <t>Probenbreite</t>
  </si>
  <si>
    <t>b</t>
  </si>
  <si>
    <t>mm</t>
  </si>
  <si>
    <t>Anfangslänge</t>
  </si>
  <si>
    <t>L0</t>
  </si>
  <si>
    <t>mm</t>
  </si>
  <si>
    <t>Anfangsquerschnitt</t>
  </si>
  <si>
    <t>S0</t>
  </si>
  <si>
    <t>mm²</t>
  </si>
  <si>
    <t>Spannungs-/Dehnungs-Wertepaare</t>
  </si>
  <si>
    <t>Dehnung</t>
  </si>
  <si>
    <r>
      <t>e</t>
    </r>
    <r>
      <rPr>
        <sz val="10"/>
        <color indexed="8"/>
        <rFont val="Arial"/>
        <family val="2"/>
      </rPr>
      <t xml:space="preserve"> in %</t>
    </r>
  </si>
  <si>
    <t>Eckwerte</t>
  </si>
  <si>
    <t>Spannung</t>
  </si>
  <si>
    <r>
      <t>s</t>
    </r>
    <r>
      <rPr>
        <sz val="10"/>
        <color indexed="8"/>
        <rFont val="Arial"/>
        <family val="2"/>
      </rPr>
      <t xml:space="preserve"> in N/mm²</t>
    </r>
  </si>
  <si>
    <t>E</t>
  </si>
  <si>
    <t>E</t>
  </si>
  <si>
    <t>E</t>
  </si>
  <si>
    <t>E</t>
  </si>
  <si>
    <t>E</t>
  </si>
  <si>
    <t>Rp0,2</t>
  </si>
  <si>
    <t>Rm</t>
  </si>
  <si>
    <t>A</t>
  </si>
  <si>
    <t>Korrekturwerte zur Rundung der Kurve</t>
  </si>
  <si>
    <t>E-Modul</t>
  </si>
  <si>
    <t>E in kN/mm²</t>
  </si>
  <si>
    <t>nach dem Kopieren des Tabellenblattes Datenbereich ändern, damit das Diagramm nutzbar bleibt.#</t>
  </si>
  <si>
    <t>Kraft/Verlängerung aus Spannung/Dehnung</t>
  </si>
  <si>
    <t>Verlängerung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</si>
  <si>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</si>
  <si>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t>Kraft</t>
  </si>
  <si>
    <t>F in kN</t>
  </si>
  <si>
    <t>nach dem Kopieren des Tabellenblattes Datenbereich ändern, damit das Diagramm nutzbar bleibt.#</t>
  </si>
  <si>
    <r>
      <t>e</t>
    </r>
    <r>
      <rPr>
        <sz val="10"/>
        <color indexed="8"/>
        <rFont val="Arial"/>
        <family val="2"/>
      </rPr>
      <t xml:space="preserve"> in %</t>
    </r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</si>
  <si>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>l in mm</t>
    </r>
  </si>
  <si>
    <r>
      <t>s</t>
    </r>
    <r>
      <rPr>
        <sz val="10"/>
        <color indexed="8"/>
        <rFont val="Arial"/>
        <family val="2"/>
      </rPr>
      <t xml:space="preserve"> in N/mm²</t>
    </r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</si>
</sst>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"/>
    <numFmt numFmtId="166" formatCode="0.0E+0"/>
    <numFmt numFmtId="167" formatCode="0.00E+0"/>
    <numFmt numFmtId="168" formatCode="DD/MM/YY"/>
    <numFmt numFmtId="169" formatCode="0"/>
    <numFmt numFmtId="170" formatCode="0.0"/>
    <numFmt numFmtId="171" formatCode="0.000"/>
    <numFmt numFmtId="172" formatCode="@"/>
  </numFmts>
  <fonts count="22">
    <font>
      <sz val="10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lbany"/>
      <family val="2"/>
    </font>
    <font>
      <sz val="10"/>
      <color indexed="8"/>
      <name val="Symbol"/>
      <family val="1"/>
    </font>
    <font>
      <sz val="6"/>
      <color indexed="8"/>
      <name val="Albany"/>
      <family val="2"/>
    </font>
    <font>
      <sz val="6"/>
      <color indexed="8"/>
      <name val="Arial"/>
      <family val="0"/>
    </font>
    <font>
      <b/>
      <sz val="10"/>
      <color indexed="8"/>
      <name val="Albany"/>
      <family val="2"/>
    </font>
    <font>
      <b/>
      <sz val="10"/>
      <color indexed="8"/>
      <name val="Arial"/>
      <family val="0"/>
    </font>
    <font>
      <sz val="10"/>
      <color indexed="12"/>
      <name val="Arial"/>
      <family val="0"/>
    </font>
    <font>
      <sz val="5.15"/>
      <name val="Albany"/>
      <family val="2"/>
    </font>
    <font>
      <sz val="6.15"/>
      <name val="Albany"/>
      <family val="2"/>
    </font>
    <font>
      <sz val="8"/>
      <name val="Albany"/>
      <family val="2"/>
    </font>
    <font>
      <sz val="11.35"/>
      <name val="Albany"/>
      <family val="2"/>
    </font>
    <font>
      <sz val="5.65"/>
      <name val="Albany"/>
      <family val="2"/>
    </font>
    <font>
      <sz val="6.55"/>
      <name val="Albany"/>
      <family val="2"/>
    </font>
    <font>
      <sz val="8.35"/>
      <name val="Albany"/>
      <family val="2"/>
    </font>
    <font>
      <sz val="12.15"/>
      <name val="Albany"/>
      <family val="2"/>
    </font>
    <font>
      <sz val="8.1"/>
      <name val="Albany"/>
      <family val="2"/>
    </font>
    <font>
      <sz val="11.5"/>
      <name val="Albany"/>
      <family val="2"/>
    </font>
    <font>
      <sz val="8.5"/>
      <name val="Albany"/>
      <family val="2"/>
    </font>
    <font>
      <sz val="12.3"/>
      <name val="Albany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double">
        <color indexed="12"/>
      </left>
      <right>
        <color indexed="8"/>
      </right>
      <top style="double">
        <color indexed="12"/>
      </top>
      <bottom>
        <color indexed="8"/>
      </bottom>
    </border>
    <border>
      <left>
        <color indexed="8"/>
      </left>
      <right>
        <color indexed="8"/>
      </right>
      <top style="double">
        <color indexed="12"/>
      </top>
      <bottom>
        <color indexed="8"/>
      </bottom>
    </border>
    <border>
      <left>
        <color indexed="8"/>
      </left>
      <right style="double">
        <color indexed="12"/>
      </right>
      <top style="double">
        <color indexed="12"/>
      </top>
      <bottom>
        <color indexed="8"/>
      </bottom>
    </border>
    <border>
      <left style="double">
        <color indexed="12"/>
      </left>
      <right>
        <color indexed="8"/>
      </right>
      <top>
        <color indexed="8"/>
      </top>
      <bottom style="double">
        <color indexed="12"/>
      </bottom>
    </border>
    <border>
      <left>
        <color indexed="8"/>
      </left>
      <right>
        <color indexed="8"/>
      </right>
      <top>
        <color indexed="8"/>
      </top>
      <bottom style="double">
        <color indexed="12"/>
      </bottom>
    </border>
    <border>
      <left>
        <color indexed="8"/>
      </left>
      <right style="double">
        <color indexed="12"/>
      </right>
      <top>
        <color indexed="8"/>
      </top>
      <bottom style="double">
        <color indexed="12"/>
      </bottom>
    </border>
    <border>
      <left style="double">
        <color indexed="12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12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64" fontId="1" fillId="0" borderId="1" xfId="0" applyAlignment="1">
      <alignment/>
    </xf>
    <xf numFmtId="164" fontId="2" fillId="0" borderId="1" xfId="0" applyAlignment="1">
      <alignment/>
    </xf>
    <xf numFmtId="165" fontId="2" fillId="0" borderId="1" xfId="0" applyAlignment="1">
      <alignment/>
    </xf>
    <xf numFmtId="166" fontId="2" fillId="0" borderId="1" xfId="0" applyAlignment="1">
      <alignment/>
    </xf>
    <xf numFmtId="164" fontId="3" fillId="0" borderId="1" xfId="0" applyAlignment="1">
      <alignment/>
    </xf>
    <xf numFmtId="164" fontId="2" fillId="0" borderId="0" xfId="0" applyAlignment="1">
      <alignment/>
    </xf>
    <xf numFmtId="164" fontId="2" fillId="2" borderId="0" xfId="0" applyAlignment="1">
      <alignment/>
    </xf>
    <xf numFmtId="164" fontId="4" fillId="0" borderId="0" xfId="0" applyAlignment="1">
      <alignment/>
    </xf>
    <xf numFmtId="165" fontId="2" fillId="0" borderId="0" xfId="0" applyAlignment="1">
      <alignment/>
    </xf>
    <xf numFmtId="166" fontId="2" fillId="0" borderId="0" xfId="0" applyAlignment="1">
      <alignment/>
    </xf>
    <xf numFmtId="167" fontId="2" fillId="2" borderId="0" xfId="0" applyAlignment="1">
      <alignment/>
    </xf>
    <xf numFmtId="164" fontId="2" fillId="0" borderId="0" xfId="0" applyAlignment="1">
      <alignment/>
    </xf>
    <xf numFmtId="168" fontId="5" fillId="0" borderId="0" xfId="0" applyAlignment="1">
      <alignment/>
    </xf>
    <xf numFmtId="166" fontId="6" fillId="0" borderId="0" xfId="0" applyAlignment="1">
      <alignment horizontal="center"/>
    </xf>
    <xf numFmtId="164" fontId="2" fillId="0" borderId="0" xfId="0" applyAlignment="1">
      <alignment vertical="top" wrapText="1"/>
    </xf>
    <xf numFmtId="167" fontId="2" fillId="0" borderId="0" xfId="0" applyAlignment="1">
      <alignment/>
    </xf>
    <xf numFmtId="164" fontId="2" fillId="0" borderId="1" xfId="0" applyAlignment="1">
      <alignment/>
    </xf>
    <xf numFmtId="164" fontId="4" fillId="0" borderId="1" xfId="0" applyAlignment="1">
      <alignment/>
    </xf>
    <xf numFmtId="165" fontId="2" fillId="0" borderId="1" xfId="0" applyAlignment="1">
      <alignment/>
    </xf>
    <xf numFmtId="166" fontId="2" fillId="0" borderId="1" xfId="0" applyAlignment="1">
      <alignment/>
    </xf>
    <xf numFmtId="167" fontId="2" fillId="0" borderId="1" xfId="0" applyAlignment="1">
      <alignment/>
    </xf>
    <xf numFmtId="164" fontId="2" fillId="0" borderId="1" xfId="0" applyAlignment="1">
      <alignment vertical="top" wrapText="1"/>
    </xf>
    <xf numFmtId="164" fontId="7" fillId="0" borderId="0" xfId="0" applyAlignment="1">
      <alignment/>
    </xf>
    <xf numFmtId="164" fontId="2" fillId="2" borderId="1" xfId="0" applyAlignment="1">
      <alignment/>
    </xf>
    <xf numFmtId="164" fontId="2" fillId="0" borderId="0" xfId="0" applyAlignment="1">
      <alignment/>
    </xf>
    <xf numFmtId="164" fontId="2" fillId="0" borderId="1" xfId="0" applyAlignment="1">
      <alignment wrapText="1"/>
    </xf>
    <xf numFmtId="164" fontId="2" fillId="0" borderId="1" xfId="0" applyAlignment="1">
      <alignment/>
    </xf>
    <xf numFmtId="164" fontId="3" fillId="0" borderId="1" xfId="0" applyAlignment="1">
      <alignment/>
    </xf>
    <xf numFmtId="164" fontId="2" fillId="0" borderId="0" xfId="0" applyAlignment="1">
      <alignment wrapText="1"/>
    </xf>
    <xf numFmtId="167" fontId="8" fillId="0" borderId="0" xfId="0" applyAlignment="1">
      <alignment/>
    </xf>
    <xf numFmtId="164" fontId="3" fillId="0" borderId="0" xfId="0" applyAlignment="1">
      <alignment/>
    </xf>
    <xf numFmtId="164" fontId="3" fillId="0" borderId="0" xfId="0" applyAlignment="1">
      <alignment/>
    </xf>
    <xf numFmtId="164" fontId="3" fillId="2" borderId="0" xfId="0" applyAlignment="1">
      <alignment/>
    </xf>
    <xf numFmtId="164" fontId="2" fillId="0" borderId="2" xfId="0" applyAlignment="1">
      <alignment wrapText="1"/>
    </xf>
    <xf numFmtId="164" fontId="2" fillId="0" borderId="2" xfId="0" applyAlignment="1">
      <alignment/>
    </xf>
    <xf numFmtId="164" fontId="3" fillId="2" borderId="2" xfId="0" applyAlignment="1">
      <alignment/>
    </xf>
    <xf numFmtId="164" fontId="3" fillId="0" borderId="2" xfId="0" applyAlignment="1">
      <alignment/>
    </xf>
    <xf numFmtId="164" fontId="3" fillId="0" borderId="2" xfId="0" applyAlignment="1">
      <alignment/>
    </xf>
    <xf numFmtId="164" fontId="3" fillId="0" borderId="1" xfId="0" applyAlignment="1">
      <alignment/>
    </xf>
    <xf numFmtId="169" fontId="2" fillId="0" borderId="1" xfId="0" applyAlignment="1">
      <alignment/>
    </xf>
    <xf numFmtId="164" fontId="7" fillId="0" borderId="1" xfId="0" applyAlignment="1">
      <alignment/>
    </xf>
    <xf numFmtId="164" fontId="7" fillId="0" borderId="1" xfId="0" applyAlignment="1">
      <alignment/>
    </xf>
    <xf numFmtId="169" fontId="2" fillId="0" borderId="1" xfId="0" applyAlignment="1">
      <alignment horizontal="center"/>
    </xf>
    <xf numFmtId="169" fontId="2" fillId="0" borderId="1" xfId="0" applyAlignment="1">
      <alignment horizontal="center"/>
    </xf>
    <xf numFmtId="169" fontId="2" fillId="0" borderId="1" xfId="0" applyAlignment="1">
      <alignment horizontal="center" vertical="top" wrapText="1"/>
    </xf>
    <xf numFmtId="164" fontId="2" fillId="0" borderId="3" xfId="0" applyAlignment="1">
      <alignment/>
    </xf>
    <xf numFmtId="164" fontId="4" fillId="0" borderId="4" xfId="0" applyAlignment="1">
      <alignment horizontal="center"/>
    </xf>
    <xf numFmtId="165" fontId="2" fillId="0" borderId="4" xfId="0" applyAlignment="1">
      <alignment/>
    </xf>
    <xf numFmtId="165" fontId="2" fillId="0" borderId="4" xfId="0" applyAlignment="1">
      <alignment/>
    </xf>
    <xf numFmtId="165" fontId="2" fillId="3" borderId="4" xfId="0" applyAlignment="1">
      <alignment/>
    </xf>
    <xf numFmtId="165" fontId="2" fillId="3" borderId="5" xfId="0" applyAlignment="1">
      <alignment/>
    </xf>
    <xf numFmtId="164" fontId="2" fillId="3" borderId="0" xfId="0" applyAlignment="1">
      <alignment/>
    </xf>
    <xf numFmtId="164" fontId="3" fillId="0" borderId="6" xfId="0" applyAlignment="1">
      <alignment/>
    </xf>
    <xf numFmtId="164" fontId="4" fillId="0" borderId="7" xfId="0" applyAlignment="1">
      <alignment/>
    </xf>
    <xf numFmtId="170" fontId="2" fillId="0" borderId="7" xfId="0" applyAlignment="1">
      <alignment/>
    </xf>
    <xf numFmtId="170" fontId="2" fillId="3" borderId="7" xfId="0" applyAlignment="1">
      <alignment/>
    </xf>
    <xf numFmtId="170" fontId="2" fillId="0" borderId="7" xfId="0" applyAlignment="1">
      <alignment/>
    </xf>
    <xf numFmtId="170" fontId="2" fillId="0" borderId="8" xfId="0" applyAlignment="1">
      <alignment/>
    </xf>
    <xf numFmtId="164" fontId="3" fillId="0" borderId="0" xfId="0" applyAlignment="1">
      <alignment horizontal="center"/>
    </xf>
    <xf numFmtId="169" fontId="2" fillId="0" borderId="0" xfId="0" applyAlignment="1">
      <alignment horizontal="center"/>
    </xf>
    <xf numFmtId="166" fontId="2" fillId="0" borderId="0" xfId="0" applyAlignment="1">
      <alignment horizontal="center"/>
    </xf>
    <xf numFmtId="167" fontId="2" fillId="0" borderId="0" xfId="0" applyAlignment="1">
      <alignment horizontal="center"/>
    </xf>
    <xf numFmtId="164" fontId="2" fillId="3" borderId="0" xfId="0" applyAlignment="1">
      <alignment horizontal="center"/>
    </xf>
    <xf numFmtId="165" fontId="2" fillId="2" borderId="0" xfId="0" applyAlignment="1">
      <alignment horizontal="center"/>
    </xf>
    <xf numFmtId="166" fontId="2" fillId="3" borderId="0" xfId="0" applyAlignment="1">
      <alignment horizontal="center"/>
    </xf>
    <xf numFmtId="165" fontId="2" fillId="2" borderId="0" xfId="0" applyAlignment="1">
      <alignment horizontal="center" vertical="top" wrapText="1"/>
    </xf>
    <xf numFmtId="165" fontId="2" fillId="2" borderId="0" xfId="0" applyAlignment="1">
      <alignment horizontal="center"/>
    </xf>
    <xf numFmtId="164" fontId="2" fillId="0" borderId="0" xfId="0" applyAlignment="1">
      <alignment horizontal="center"/>
    </xf>
    <xf numFmtId="170" fontId="3" fillId="0" borderId="0" xfId="0" applyAlignment="1">
      <alignment/>
    </xf>
    <xf numFmtId="165" fontId="2" fillId="0" borderId="0" xfId="0" applyAlignment="1">
      <alignment/>
    </xf>
    <xf numFmtId="166" fontId="2" fillId="0" borderId="0" xfId="0" applyAlignment="1">
      <alignment/>
    </xf>
    <xf numFmtId="164" fontId="9" fillId="0" borderId="0" xfId="0" applyAlignment="1">
      <alignment/>
    </xf>
    <xf numFmtId="164" fontId="2" fillId="0" borderId="3" xfId="0" applyAlignment="1">
      <alignment/>
    </xf>
    <xf numFmtId="164" fontId="2" fillId="0" borderId="4" xfId="0" applyAlignment="1">
      <alignment/>
    </xf>
    <xf numFmtId="171" fontId="2" fillId="0" borderId="4" xfId="0" applyAlignment="1">
      <alignment/>
    </xf>
    <xf numFmtId="171" fontId="2" fillId="0" borderId="5" xfId="0" applyAlignment="1">
      <alignment/>
    </xf>
    <xf numFmtId="164" fontId="3" fillId="0" borderId="0" xfId="0" applyAlignment="1">
      <alignment/>
    </xf>
    <xf numFmtId="164" fontId="2" fillId="0" borderId="0" xfId="0" applyAlignment="1">
      <alignment/>
    </xf>
    <xf numFmtId="164" fontId="3" fillId="0" borderId="6" xfId="0" applyAlignment="1">
      <alignment/>
    </xf>
    <xf numFmtId="164" fontId="2" fillId="0" borderId="7" xfId="0" applyAlignment="1">
      <alignment/>
    </xf>
    <xf numFmtId="171" fontId="2" fillId="0" borderId="7" xfId="0" applyAlignment="1">
      <alignment/>
    </xf>
    <xf numFmtId="171" fontId="2" fillId="0" borderId="8" xfId="0" applyAlignment="1">
      <alignment/>
    </xf>
    <xf numFmtId="166" fontId="2" fillId="0" borderId="0" xfId="0" applyAlignment="1">
      <alignment/>
    </xf>
    <xf numFmtId="172" fontId="2" fillId="0" borderId="3" xfId="0" applyAlignment="1">
      <alignment/>
    </xf>
    <xf numFmtId="172" fontId="2" fillId="0" borderId="4" xfId="0" applyAlignment="1">
      <alignment/>
    </xf>
    <xf numFmtId="165" fontId="2" fillId="0" borderId="5" xfId="0" applyAlignment="1">
      <alignment/>
    </xf>
    <xf numFmtId="164" fontId="4" fillId="0" borderId="9" xfId="0" applyAlignment="1">
      <alignment horizontal="center"/>
    </xf>
    <xf numFmtId="172" fontId="2" fillId="0" borderId="0" xfId="0" applyAlignment="1">
      <alignment/>
    </xf>
    <xf numFmtId="164" fontId="4" fillId="0" borderId="10" xfId="0" applyAlignment="1">
      <alignment/>
    </xf>
    <xf numFmtId="171" fontId="2" fillId="0" borderId="9" xfId="0" applyAlignment="1">
      <alignment/>
    </xf>
    <xf numFmtId="171" fontId="2" fillId="0" borderId="0" xfId="0" applyAlignment="1">
      <alignment/>
    </xf>
    <xf numFmtId="170" fontId="2" fillId="0" borderId="10" xfId="0" applyAlignment="1">
      <alignment/>
    </xf>
    <xf numFmtId="171" fontId="2" fillId="0" borderId="6" xfId="0" applyAlignment="1">
      <alignment/>
    </xf>
    <xf numFmtId="171" fontId="2" fillId="0" borderId="7" xfId="0" applyAlignment="1">
      <alignment/>
    </xf>
    <xf numFmtId="170" fontId="2" fillId="0" borderId="8" xfId="0" applyAlignment="1">
      <alignment/>
    </xf>
    <xf numFmtId="166" fontId="2" fillId="2" borderId="0" xfId="0" applyAlignment="1">
      <alignment/>
    </xf>
    <xf numFmtId="164" fontId="2" fillId="0" borderId="0" xfId="0" applyAlignment="1">
      <alignment vertical="top" wrapText="1"/>
    </xf>
    <xf numFmtId="168" fontId="5" fillId="0" borderId="0" xfId="0" applyAlignment="1">
      <alignment/>
    </xf>
    <xf numFmtId="164" fontId="3" fillId="0" borderId="0" xfId="0" applyAlignment="1">
      <alignment/>
    </xf>
    <xf numFmtId="169" fontId="2" fillId="0" borderId="0" xfId="0" applyAlignment="1">
      <alignment/>
    </xf>
    <xf numFmtId="165" fontId="2" fillId="2" borderId="0" xfId="0" applyAlignment="1">
      <alignment/>
    </xf>
    <xf numFmtId="165" fontId="2" fillId="0" borderId="5" xfId="0" applyAlignment="1">
      <alignment/>
    </xf>
    <xf numFmtId="165" fontId="2" fillId="0" borderId="7" xfId="0" applyAlignment="1">
      <alignment/>
    </xf>
    <xf numFmtId="164" fontId="4" fillId="0" borderId="0" xfId="0" applyAlignment="1">
      <alignment horizontal="center"/>
    </xf>
    <xf numFmtId="164" fontId="9" fillId="0" borderId="0" xfId="0" applyAlignment="1">
      <alignment vertical="top" wrapText="1"/>
    </xf>
    <xf numFmtId="164" fontId="4" fillId="0" borderId="0" xfId="0" applyAlignment="1">
      <alignment/>
    </xf>
    <xf numFmtId="170" fontId="2" fillId="2" borderId="0" xfId="0" applyAlignment="1">
      <alignment/>
    </xf>
    <xf numFmtId="164" fontId="2" fillId="0" borderId="0" xfId="0" applyAlignment="1">
      <alignment/>
    </xf>
    <xf numFmtId="165" fontId="2" fillId="0" borderId="5" xfId="0" applyAlignment="1">
      <alignment/>
    </xf>
    <xf numFmtId="165" fontId="2" fillId="0" borderId="7" xfId="0" applyAlignment="1">
      <alignment/>
    </xf>
    <xf numFmtId="165" fontId="2" fillId="0" borderId="8" xfId="0" applyAlignment="1">
      <alignment/>
    </xf>
    <xf numFmtId="164" fontId="1" fillId="0" borderId="1" xfId="0" applyAlignment="1">
      <alignment horizontal="center"/>
    </xf>
    <xf numFmtId="164" fontId="2" fillId="0" borderId="1" xfId="0" applyAlignment="1">
      <alignment horizontal="center"/>
    </xf>
    <xf numFmtId="165" fontId="2" fillId="0" borderId="1" xfId="0" applyAlignment="1">
      <alignment horizontal="center"/>
    </xf>
    <xf numFmtId="164" fontId="2" fillId="0" borderId="0" xfId="0" applyAlignment="1">
      <alignment horizontal="center"/>
    </xf>
    <xf numFmtId="164" fontId="2" fillId="2" borderId="0" xfId="0" applyAlignment="1">
      <alignment horizontal="center"/>
    </xf>
    <xf numFmtId="164" fontId="4" fillId="0" borderId="0" xfId="0" applyAlignment="1">
      <alignment horizontal="center"/>
    </xf>
    <xf numFmtId="165" fontId="2" fillId="0" borderId="0" xfId="0" applyAlignment="1">
      <alignment horizontal="center"/>
    </xf>
    <xf numFmtId="164" fontId="2" fillId="0" borderId="1" xfId="0" applyAlignment="1">
      <alignment horizontal="center"/>
    </xf>
    <xf numFmtId="164" fontId="4" fillId="0" borderId="1" xfId="0" applyAlignment="1">
      <alignment horizontal="center"/>
    </xf>
    <xf numFmtId="165" fontId="2" fillId="0" borderId="1" xfId="0" applyAlignment="1">
      <alignment horizontal="center"/>
    </xf>
    <xf numFmtId="164" fontId="2" fillId="2" borderId="1" xfId="0" applyAlignment="1">
      <alignment horizontal="center"/>
    </xf>
    <xf numFmtId="164" fontId="2" fillId="0" borderId="0" xfId="0" applyAlignment="1">
      <alignment horizontal="center"/>
    </xf>
    <xf numFmtId="164" fontId="2" fillId="0" borderId="1" xfId="0" applyAlignment="1">
      <alignment horizontal="center" wrapText="1"/>
    </xf>
    <xf numFmtId="164" fontId="2" fillId="0" borderId="1" xfId="0" applyAlignment="1">
      <alignment horizontal="center"/>
    </xf>
    <xf numFmtId="164" fontId="2" fillId="0" borderId="0" xfId="0" applyAlignment="1">
      <alignment horizontal="center" wrapText="1"/>
    </xf>
    <xf numFmtId="164" fontId="3" fillId="0" borderId="0" xfId="0" applyAlignment="1">
      <alignment horizontal="center"/>
    </xf>
    <xf numFmtId="164" fontId="3" fillId="2" borderId="0" xfId="0" applyAlignment="1">
      <alignment horizontal="center"/>
    </xf>
    <xf numFmtId="164" fontId="2" fillId="0" borderId="2" xfId="0" applyAlignment="1">
      <alignment horizontal="center" wrapText="1"/>
    </xf>
    <xf numFmtId="164" fontId="2" fillId="0" borderId="2" xfId="0" applyAlignment="1">
      <alignment horizontal="center"/>
    </xf>
    <xf numFmtId="164" fontId="3" fillId="2" borderId="2" xfId="0" applyAlignment="1">
      <alignment horizontal="center"/>
    </xf>
    <xf numFmtId="164" fontId="3" fillId="0" borderId="1" xfId="0" applyAlignment="1">
      <alignment horizontal="center"/>
    </xf>
    <xf numFmtId="164" fontId="3" fillId="0" borderId="0" xfId="0" applyAlignment="1">
      <alignment horizontal="center"/>
    </xf>
    <xf numFmtId="164" fontId="7" fillId="0" borderId="1" xfId="0" applyAlignment="1">
      <alignment horizontal="center"/>
    </xf>
    <xf numFmtId="164" fontId="7" fillId="0" borderId="1" xfId="0" applyAlignment="1">
      <alignment horizontal="center"/>
    </xf>
    <xf numFmtId="164" fontId="2" fillId="0" borderId="3" xfId="0" applyAlignment="1">
      <alignment horizontal="center"/>
    </xf>
    <xf numFmtId="164" fontId="4" fillId="0" borderId="4" xfId="0" applyAlignment="1">
      <alignment horizontal="center"/>
    </xf>
    <xf numFmtId="165" fontId="2" fillId="0" borderId="4" xfId="0" applyAlignment="1">
      <alignment horizontal="center"/>
    </xf>
    <xf numFmtId="164" fontId="3" fillId="0" borderId="6" xfId="0" applyAlignment="1">
      <alignment horizontal="center"/>
    </xf>
    <xf numFmtId="164" fontId="4" fillId="0" borderId="7" xfId="0" applyAlignment="1">
      <alignment horizontal="center"/>
    </xf>
    <xf numFmtId="170" fontId="2" fillId="0" borderId="7" xfId="0" applyAlignment="1">
      <alignment horizontal="center"/>
    </xf>
    <xf numFmtId="170" fontId="3" fillId="0" borderId="0" xfId="0" applyAlignment="1">
      <alignment horizontal="center"/>
    </xf>
    <xf numFmtId="164" fontId="9" fillId="0" borderId="0" xfId="0" applyAlignment="1">
      <alignment horizontal="center"/>
    </xf>
    <xf numFmtId="164" fontId="2" fillId="0" borderId="3" xfId="0" applyAlignment="1">
      <alignment horizontal="center"/>
    </xf>
    <xf numFmtId="164" fontId="2" fillId="0" borderId="4" xfId="0" applyAlignment="1">
      <alignment horizontal="center"/>
    </xf>
    <xf numFmtId="171" fontId="2" fillId="0" borderId="4" xfId="0" applyAlignment="1">
      <alignment horizontal="center"/>
    </xf>
    <xf numFmtId="164" fontId="3" fillId="0" borderId="6" xfId="0" applyAlignment="1">
      <alignment horizontal="center"/>
    </xf>
    <xf numFmtId="164" fontId="2" fillId="0" borderId="7" xfId="0" applyAlignment="1">
      <alignment horizontal="center"/>
    </xf>
    <xf numFmtId="171" fontId="2" fillId="0" borderId="7" xfId="0" applyAlignment="1">
      <alignment horizontal="center"/>
    </xf>
    <xf numFmtId="172" fontId="2" fillId="0" borderId="3" xfId="0" applyAlignment="1">
      <alignment horizontal="center"/>
    </xf>
    <xf numFmtId="172" fontId="2" fillId="0" borderId="4" xfId="0" applyAlignment="1">
      <alignment horizontal="center"/>
    </xf>
    <xf numFmtId="165" fontId="2" fillId="0" borderId="5" xfId="0" applyAlignment="1">
      <alignment horizontal="center"/>
    </xf>
    <xf numFmtId="164" fontId="4" fillId="0" borderId="9" xfId="0" applyAlignment="1">
      <alignment horizontal="center"/>
    </xf>
    <xf numFmtId="164" fontId="2" fillId="0" borderId="0" xfId="0" applyAlignment="1">
      <alignment horizontal="center"/>
    </xf>
    <xf numFmtId="172" fontId="2" fillId="0" borderId="0" xfId="0" applyAlignment="1">
      <alignment horizontal="center"/>
    </xf>
    <xf numFmtId="164" fontId="4" fillId="0" borderId="10" xfId="0" applyAlignment="1">
      <alignment horizontal="center"/>
    </xf>
    <xf numFmtId="171" fontId="2" fillId="0" borderId="9" xfId="0" applyAlignment="1">
      <alignment horizontal="center"/>
    </xf>
    <xf numFmtId="171" fontId="2" fillId="0" borderId="0" xfId="0" applyAlignment="1">
      <alignment horizontal="center"/>
    </xf>
    <xf numFmtId="170" fontId="2" fillId="0" borderId="10" xfId="0" applyAlignment="1">
      <alignment horizontal="center"/>
    </xf>
    <xf numFmtId="171" fontId="2" fillId="0" borderId="6" xfId="0" applyAlignment="1">
      <alignment horizontal="center"/>
    </xf>
    <xf numFmtId="171" fontId="2" fillId="0" borderId="7" xfId="0" applyAlignment="1">
      <alignment horizontal="center"/>
    </xf>
    <xf numFmtId="170" fontId="2" fillId="0" borderId="8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993366"/>
      <rgbColor rgb="00CCFFFF"/>
      <rgbColor rgb="00FF0000"/>
      <rgbColor rgb="00FFFFCC"/>
      <rgbColor rgb="00FFFF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5" b="0" i="0" u="none" baseline="0">
                <a:solidFill>
                  <a:srgbClr val="000000"/>
                </a:solidFill>
              </a:rPr>
              <a:t>Spannungs-Dehnungs-Diagramm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SDD_Re!$B$19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SDD_Re!$C$18:$O$18</c:f>
              <c:numCache/>
            </c:numRef>
          </c:xVal>
          <c:yVal>
            <c:numRef>
              <c:f>SDD_Re!$C$19:$O$19</c:f>
              <c:numCache/>
            </c:numRef>
          </c:yVal>
          <c:smooth val="0"/>
        </c:ser>
        <c:axId val="37684695"/>
        <c:axId val="3617936"/>
      </c:scatterChart>
      <c:val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Dehnung epsilon  in 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3617936"/>
        <c:crosses val="autoZero"/>
        <c:crossBetween val="midCat"/>
        <c:dispUnits/>
      </c:valAx>
      <c:valAx>
        <c:axId val="361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Spannung sigma  in N/mm²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37684695"/>
        <c:crosses val="autoZero"/>
        <c:crossBetween val="midCat"/>
        <c:dispUnits/>
        <c:majorUnit val="100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15" b="0" i="0" u="none" baseline="0">
                <a:solidFill>
                  <a:srgbClr val="000000"/>
                </a:solidFill>
              </a:rPr>
              <a:t>Kraft-Verlängerungs-Diagramm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'S275'!$B$36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'S275'!$C$35:$O$35</c:f>
              <c:numCache/>
            </c:numRef>
          </c:xVal>
          <c:yVal>
            <c:numRef>
              <c:f>'S275'!$C$36:$O$36</c:f>
              <c:numCache/>
            </c:numRef>
          </c:yVal>
          <c:smooth val="0"/>
        </c:ser>
        <c:axId val="20006753"/>
        <c:axId val="45843050"/>
      </c:scatterChart>
      <c:valAx>
        <c:axId val="2000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VerlängerungDelta l in mm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45843050"/>
        <c:crosses val="autoZero"/>
        <c:crossBetween val="midCat"/>
        <c:dispUnits/>
        <c:majorUnit val="0.5"/>
        <c:minorUnit val="0.1"/>
      </c:valAx>
      <c:valAx>
        <c:axId val="4584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Kraft F in kN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20006753"/>
        <c:crosses val="autoZero"/>
        <c:crossBetween val="midCat"/>
        <c:dispUnits/>
        <c:majorUnit val="1"/>
        <c:minorUnit val="1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5" b="0" i="0" u="none" baseline="0">
                <a:solidFill>
                  <a:srgbClr val="000000"/>
                </a:solidFill>
              </a:rPr>
              <a:t>Spannungs-Dehnungs-Diagramm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'16MnCr5'!$B$19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'16MnCr5'!$C$18:$O$18</c:f>
              <c:numCache/>
            </c:numRef>
          </c:xVal>
          <c:yVal>
            <c:numRef>
              <c:f>'16MnCr5'!$C$19:$O$19</c:f>
              <c:numCache/>
            </c:numRef>
          </c:yVal>
          <c:smooth val="0"/>
        </c:ser>
        <c:axId val="9934267"/>
        <c:axId val="22299540"/>
      </c:scatterChart>
      <c:valAx>
        <c:axId val="993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Dehnung epsilon  in 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22299540"/>
        <c:crosses val="autoZero"/>
        <c:crossBetween val="midCat"/>
        <c:dispUnits/>
      </c:valAx>
      <c:valAx>
        <c:axId val="2229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Spannung sigma  in N/mm²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9934267"/>
        <c:crosses val="autoZero"/>
        <c:crossBetween val="midCat"/>
        <c:dispUnits/>
        <c:majorUnit val="100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15" b="0" i="0" u="none" baseline="0">
                <a:solidFill>
                  <a:srgbClr val="000000"/>
                </a:solidFill>
              </a:rPr>
              <a:t>Kraft-Verlängerungs-Diagramm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'16MnCr5'!$B$36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'16MnCr5'!$C$35:$O$35</c:f>
              <c:numCache/>
            </c:numRef>
          </c:xVal>
          <c:yVal>
            <c:numRef>
              <c:f>'16MnCr5'!$C$36:$O$36</c:f>
              <c:numCache/>
            </c:numRef>
          </c:yVal>
          <c:smooth val="0"/>
        </c:ser>
        <c:axId val="66478133"/>
        <c:axId val="61432286"/>
      </c:scatterChart>
      <c:valAx>
        <c:axId val="6647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VerlängerungDelta l in mm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61432286"/>
        <c:crosses val="autoZero"/>
        <c:crossBetween val="midCat"/>
        <c:dispUnits/>
        <c:majorUnit val="0.5"/>
        <c:minorUnit val="0.1"/>
      </c:valAx>
      <c:valAx>
        <c:axId val="6143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Kraft F in kN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66478133"/>
        <c:crosses val="autoZero"/>
        <c:crossBetween val="midCat"/>
        <c:dispUnits/>
        <c:majorUnit val="1"/>
        <c:minorUnit val="1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5" b="0" i="0" u="none" baseline="0">
                <a:solidFill>
                  <a:srgbClr val="000000"/>
                </a:solidFill>
              </a:rPr>
              <a:t>Spannungs-Dehnungs-Diagramm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CuSn12!$B$19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CuSn12!$C$18:$O$18</c:f>
              <c:numCache/>
            </c:numRef>
          </c:xVal>
          <c:yVal>
            <c:numRef>
              <c:f>CuSn12!$C$19:$O$19</c:f>
              <c:numCache/>
            </c:numRef>
          </c:yVal>
          <c:smooth val="0"/>
        </c:ser>
        <c:axId val="16019663"/>
        <c:axId val="9959240"/>
      </c:scatterChart>
      <c:valAx>
        <c:axId val="16019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Dehnung epsilon  in 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9959240"/>
        <c:crosses val="autoZero"/>
        <c:crossBetween val="midCat"/>
        <c:dispUnits/>
      </c:valAx>
      <c:valAx>
        <c:axId val="9959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Spannung sigma  in N/mm²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16019663"/>
        <c:crosses val="autoZero"/>
        <c:crossBetween val="midCat"/>
        <c:dispUnits/>
        <c:majorUnit val="100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15" b="0" i="0" u="none" baseline="0">
                <a:solidFill>
                  <a:srgbClr val="000000"/>
                </a:solidFill>
              </a:rPr>
              <a:t>Kraft-Verlängerungs-Diagramm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CuSn12!$B$36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CuSn12!$C$35:$O$35</c:f>
              <c:numCache/>
            </c:numRef>
          </c:xVal>
          <c:yVal>
            <c:numRef>
              <c:f>CuSn12!$C$36:$O$36</c:f>
              <c:numCache/>
            </c:numRef>
          </c:yVal>
          <c:smooth val="0"/>
        </c:ser>
        <c:axId val="22524297"/>
        <c:axId val="1392082"/>
      </c:scatterChart>
      <c:valAx>
        <c:axId val="2252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VerlängerungDelta l in mm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1392082"/>
        <c:crosses val="autoZero"/>
        <c:crossBetween val="midCat"/>
        <c:dispUnits/>
        <c:majorUnit val="0.5"/>
        <c:minorUnit val="0.1"/>
      </c:valAx>
      <c:valAx>
        <c:axId val="1392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Kraft F in kN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22524297"/>
        <c:crosses val="autoZero"/>
        <c:crossBetween val="midCat"/>
        <c:dispUnits/>
        <c:majorUnit val="1"/>
        <c:minorUnit val="1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5" b="0" i="0" u="none" baseline="0">
                <a:solidFill>
                  <a:srgbClr val="000000"/>
                </a:solidFill>
              </a:rPr>
              <a:t>Spannungs-Dehnungs-Diagramm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AlSi12!$B$19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AlSi12!$C$18:$O$18</c:f>
              <c:numCache/>
            </c:numRef>
          </c:xVal>
          <c:yVal>
            <c:numRef>
              <c:f>AlSi12!$C$19:$O$19</c:f>
              <c:numCache/>
            </c:numRef>
          </c:yVal>
          <c:smooth val="0"/>
        </c:ser>
        <c:axId val="12528739"/>
        <c:axId val="45649788"/>
      </c:scatterChart>
      <c:valAx>
        <c:axId val="1252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Dehnung epsilon  in 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45649788"/>
        <c:crosses val="autoZero"/>
        <c:crossBetween val="midCat"/>
        <c:dispUnits/>
      </c:valAx>
      <c:valAx>
        <c:axId val="45649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Spannung sigma  in N/mm²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12528739"/>
        <c:crosses val="autoZero"/>
        <c:crossBetween val="midCat"/>
        <c:dispUnits/>
        <c:majorUnit val="100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15" b="0" i="0" u="none" baseline="0">
                <a:solidFill>
                  <a:srgbClr val="000000"/>
                </a:solidFill>
              </a:rPr>
              <a:t>Kraft-Verlängerungs-Diagramm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AlSi12!$B$36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AlSi12!$C$35:$O$35</c:f>
              <c:numCache/>
            </c:numRef>
          </c:xVal>
          <c:yVal>
            <c:numRef>
              <c:f>AlSi12!$C$36:$O$36</c:f>
              <c:numCache/>
            </c:numRef>
          </c:yVal>
          <c:smooth val="0"/>
        </c:ser>
        <c:axId val="8194909"/>
        <c:axId val="6645318"/>
      </c:scatterChart>
      <c:val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VerlängerungDelta l in mm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6645318"/>
        <c:crosses val="autoZero"/>
        <c:crossBetween val="midCat"/>
        <c:dispUnits/>
        <c:majorUnit val="0.5"/>
        <c:minorUnit val="0.1"/>
      </c:valAx>
      <c:valAx>
        <c:axId val="66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Kraft F in kN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8194909"/>
        <c:crosses val="autoZero"/>
        <c:crossBetween val="midCat"/>
        <c:dispUnits/>
        <c:majorUnit val="1"/>
        <c:minorUnit val="1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15" b="0" i="0" u="none" baseline="0">
                <a:solidFill>
                  <a:srgbClr val="000000"/>
                </a:solidFill>
              </a:rPr>
              <a:t>Kraft-Verlängerungs-Diagramm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SDD_Re!$B$36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SDD_Re!$C$35:$O$35</c:f>
              <c:numCache/>
            </c:numRef>
          </c:xVal>
          <c:yVal>
            <c:numRef>
              <c:f>SDD_Re!$C$36:$O$36</c:f>
              <c:numCache/>
            </c:numRef>
          </c:yVal>
          <c:smooth val="0"/>
        </c:ser>
        <c:axId val="32561425"/>
        <c:axId val="24617370"/>
      </c:scatterChart>
      <c:valAx>
        <c:axId val="325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VerlängerungDelta l in mm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24617370"/>
        <c:crosses val="autoZero"/>
        <c:crossBetween val="midCat"/>
        <c:dispUnits/>
        <c:majorUnit val="0.5"/>
        <c:minorUnit val="0.1"/>
      </c:valAx>
      <c:valAx>
        <c:axId val="2461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Kraft F in kN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32561425"/>
        <c:crosses val="autoZero"/>
        <c:crossBetween val="midCat"/>
        <c:dispUnits/>
        <c:majorUnit val="1"/>
        <c:minorUnit val="1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5" b="0" i="0" u="none" baseline="0">
                <a:solidFill>
                  <a:srgbClr val="000000"/>
                </a:solidFill>
              </a:rPr>
              <a:t>Spannungs-Dehnungs-Diagramm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SDD_Rp02!$B$19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SDD_Rp02!$C$18:$O$18</c:f>
              <c:numCache/>
            </c:numRef>
          </c:xVal>
          <c:yVal>
            <c:numRef>
              <c:f>SDD_Rp02!$C$19:$O$19</c:f>
              <c:numCache/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Dehnung epsilon  in 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47849924"/>
        <c:crosses val="autoZero"/>
        <c:crossBetween val="midCat"/>
        <c:dispUnits/>
      </c:valAx>
      <c:valAx>
        <c:axId val="4784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Spannung sigma  in N/mm²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20229739"/>
        <c:crosses val="autoZero"/>
        <c:crossBetween val="midCat"/>
        <c:dispUnits/>
        <c:majorUnit val="100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15" b="0" i="0" u="none" baseline="0">
                <a:solidFill>
                  <a:srgbClr val="000000"/>
                </a:solidFill>
              </a:rPr>
              <a:t>Kraft-Verlängerungs-Diagramm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SDD_Rp02!$B$36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SDD_Rp02!$C$35:$O$35</c:f>
              <c:numCache/>
            </c:numRef>
          </c:xVal>
          <c:yVal>
            <c:numRef>
              <c:f>SDD_Rp02!$C$36:$O$36</c:f>
              <c:numCache/>
            </c:numRef>
          </c:yVal>
          <c:smooth val="0"/>
        </c:ser>
        <c:axId val="27996133"/>
        <c:axId val="50638606"/>
      </c:scatterChart>
      <c:val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VerlängerungDelta l in mm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50638606"/>
        <c:crosses val="autoZero"/>
        <c:crossBetween val="midCat"/>
        <c:dispUnits/>
        <c:majorUnit val="0.5"/>
        <c:minorUnit val="0.1"/>
      </c:valAx>
      <c:valAx>
        <c:axId val="50638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Kraft F in kN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27996133"/>
        <c:crosses val="autoZero"/>
        <c:crossBetween val="midCat"/>
        <c:dispUnits/>
        <c:majorUnit val="1"/>
        <c:minorUnit val="1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Spannungs-Dehnungs-Diagramm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KVD__SDD!$B$14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KVD__SDD!$C$13:$M$13</c:f>
              <c:numCache/>
            </c:numRef>
          </c:xVal>
          <c:yVal>
            <c:numRef>
              <c:f>KVD__SDD!$C$14:$M$14</c:f>
              <c:numCache/>
            </c:numRef>
          </c:yVal>
          <c:smooth val="0"/>
        </c:ser>
        <c:axId val="53094271"/>
        <c:axId val="8086392"/>
      </c:scatterChart>
      <c:valAx>
        <c:axId val="530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solidFill>
                      <a:srgbClr val="000000"/>
                    </a:solidFill>
                  </a:rPr>
                  <a:t>Dehnung e in 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8086392"/>
        <c:crosses val="autoZero"/>
        <c:crossBetween val="midCat"/>
        <c:dispUnits/>
      </c:valAx>
      <c:valAx>
        <c:axId val="808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solidFill>
                      <a:srgbClr val="000000"/>
                    </a:solidFill>
                  </a:rPr>
                  <a:t>Spannung s in N/mm²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53094271"/>
        <c:crosses val="autoZero"/>
        <c:crossBetween val="midCat"/>
        <c:dispUnits/>
        <c:majorUnit val="100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30" b="0" i="0" u="none" baseline="0">
                <a:solidFill>
                  <a:srgbClr val="000000"/>
                </a:solidFill>
              </a:rPr>
              <a:t>Kraft-Verlängerungs-Diagramm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KVD__SDD!$B$34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KVD__SDD!$C$33:$M$33</c:f>
              <c:numCache/>
            </c:numRef>
          </c:xVal>
          <c:yVal>
            <c:numRef>
              <c:f>KVD__SDD!$C$34:$M$34</c:f>
              <c:numCache/>
            </c:numRef>
          </c:yVal>
          <c:smooth val="0"/>
        </c:ser>
        <c:axId val="5668665"/>
        <c:axId val="51017986"/>
      </c:scatterChart>
      <c:valAx>
        <c:axId val="56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VerlängerungDelta l in mm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51017986"/>
        <c:crosses val="autoZero"/>
        <c:crossBetween val="midCat"/>
        <c:dispUnits/>
        <c:majorUnit val="0.5"/>
        <c:minorUnit val="0.1"/>
      </c:valAx>
      <c:valAx>
        <c:axId val="510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Kraft F in kN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5668665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5" b="0" i="0" u="none" baseline="0">
                <a:solidFill>
                  <a:srgbClr val="000000"/>
                </a:solidFill>
              </a:rPr>
              <a:t>Spannungs-Dehnungs-Diagramm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'34Cr4'!$B$19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'34Cr4'!$C$18:$O$18</c:f>
              <c:numCache/>
            </c:numRef>
          </c:xVal>
          <c:yVal>
            <c:numRef>
              <c:f>'34Cr4'!$C$19:$O$19</c:f>
              <c:numCache/>
            </c:numRef>
          </c:yVal>
          <c:smooth val="0"/>
        </c:ser>
        <c:axId val="56508691"/>
        <c:axId val="38816172"/>
      </c:scatterChart>
      <c:valAx>
        <c:axId val="5650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Dehnung epsilon  in 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38816172"/>
        <c:crosses val="autoZero"/>
        <c:crossBetween val="midCat"/>
        <c:dispUnits/>
      </c:valAx>
      <c:valAx>
        <c:axId val="3881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Spannung sigma  in N/mm²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56508691"/>
        <c:crosses val="autoZero"/>
        <c:crossBetween val="midCat"/>
        <c:dispUnits/>
        <c:majorUnit val="100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15" b="0" i="0" u="none" baseline="0">
                <a:solidFill>
                  <a:srgbClr val="000000"/>
                </a:solidFill>
              </a:rPr>
              <a:t>Kraft-Verlängerungs-Diagramm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'34Cr4'!$B$36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'34Cr4'!$C$35:$O$35</c:f>
              <c:numCache/>
            </c:numRef>
          </c:xVal>
          <c:yVal>
            <c:numRef>
              <c:f>'34Cr4'!$C$36:$O$36</c:f>
              <c:numCache/>
            </c:numRef>
          </c:yVal>
          <c:smooth val="0"/>
        </c:ser>
        <c:axId val="13801229"/>
        <c:axId val="57102198"/>
      </c:scatterChart>
      <c:valAx>
        <c:axId val="13801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VerlängerungDelta l in mm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57102198"/>
        <c:crosses val="autoZero"/>
        <c:crossBetween val="midCat"/>
        <c:dispUnits/>
        <c:majorUnit val="0.5"/>
        <c:minorUnit val="0.1"/>
      </c:valAx>
      <c:valAx>
        <c:axId val="5710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5" b="0" i="0" u="none" baseline="0">
                    <a:solidFill>
                      <a:srgbClr val="000000"/>
                    </a:solidFill>
                  </a:rPr>
                  <a:t>Kraft F in kN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5" b="0" i="0" u="none" baseline="0">
                <a:solidFill>
                  <a:srgbClr val="000000"/>
                </a:solidFill>
              </a:defRPr>
            </a:pPr>
          </a:p>
        </c:txPr>
        <c:crossAx val="13801229"/>
        <c:crosses val="autoZero"/>
        <c:crossBetween val="midCat"/>
        <c:dispUnits/>
        <c:majorUnit val="1"/>
        <c:minorUnit val="1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5" b="0" i="0" u="none" baseline="0">
                <a:solidFill>
                  <a:srgbClr val="000000"/>
                </a:solidFill>
              </a:rPr>
              <a:t>Spannungs-Dehnungs-Diagramm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'S275'!$B$19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1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'S275'!$C$18:$O$18</c:f>
              <c:numCache/>
            </c:numRef>
          </c:xVal>
          <c:yVal>
            <c:numRef>
              <c:f>'S275'!$C$19:$O$19</c:f>
              <c:numCache/>
            </c:numRef>
          </c:yVal>
          <c:smooth val="0"/>
        </c:ser>
        <c:axId val="44157735"/>
        <c:axId val="61875296"/>
      </c:scatterChart>
      <c:valAx>
        <c:axId val="4415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Dehnung epsilon  in 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61875296"/>
        <c:crosses val="autoZero"/>
        <c:crossBetween val="midCat"/>
        <c:dispUnits/>
      </c:valAx>
      <c:valAx>
        <c:axId val="6187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Spannung sigma  in N/mm²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15" b="0" i="0" u="none" baseline="0">
                <a:solidFill>
                  <a:srgbClr val="000000"/>
                </a:solidFill>
              </a:defRPr>
            </a:pPr>
          </a:p>
        </c:txPr>
        <c:crossAx val="44157735"/>
        <c:crosses val="autoZero"/>
        <c:crossBetween val="midCat"/>
        <c:dispUnits/>
        <c:majorUnit val="100"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19</xdr:row>
      <xdr:rowOff>152400</xdr:rowOff>
    </xdr:from>
    <xdr:to>
      <xdr:col>15</xdr:col>
      <xdr:colOff>352425</xdr:colOff>
      <xdr:row>32</xdr:row>
      <xdr:rowOff>285750</xdr:rowOff>
    </xdr:to>
    <xdr:graphicFrame>
      <xdr:nvGraphicFramePr>
        <xdr:cNvPr id="1" name="Chart 1"/>
        <xdr:cNvGraphicFramePr/>
      </xdr:nvGraphicFramePr>
      <xdr:xfrm>
        <a:off x="2495550" y="3305175"/>
        <a:ext cx="53625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15</xdr:col>
      <xdr:colOff>361950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476500" y="6096000"/>
        <a:ext cx="53911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142875</xdr:rowOff>
    </xdr:from>
    <xdr:to>
      <xdr:col>15</xdr:col>
      <xdr:colOff>342900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2486025" y="3295650"/>
        <a:ext cx="5362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15</xdr:col>
      <xdr:colOff>361950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476500" y="5953125"/>
        <a:ext cx="53911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171450</xdr:rowOff>
    </xdr:from>
    <xdr:to>
      <xdr:col>12</xdr:col>
      <xdr:colOff>333375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228850" y="2352675"/>
        <a:ext cx="41052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34</xdr:row>
      <xdr:rowOff>0</xdr:rowOff>
    </xdr:from>
    <xdr:to>
      <xdr:col>12</xdr:col>
      <xdr:colOff>361950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2228850" y="5619750"/>
        <a:ext cx="41338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19</xdr:row>
      <xdr:rowOff>142875</xdr:rowOff>
    </xdr:from>
    <xdr:to>
      <xdr:col>15</xdr:col>
      <xdr:colOff>352425</xdr:colOff>
      <xdr:row>32</xdr:row>
      <xdr:rowOff>285750</xdr:rowOff>
    </xdr:to>
    <xdr:graphicFrame>
      <xdr:nvGraphicFramePr>
        <xdr:cNvPr id="1" name="Chart 1"/>
        <xdr:cNvGraphicFramePr/>
      </xdr:nvGraphicFramePr>
      <xdr:xfrm>
        <a:off x="2133600" y="3724275"/>
        <a:ext cx="56483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36</xdr:row>
      <xdr:rowOff>38100</xdr:rowOff>
    </xdr:from>
    <xdr:to>
      <xdr:col>15</xdr:col>
      <xdr:colOff>361950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124075" y="6524625"/>
        <a:ext cx="56673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20</xdr:row>
      <xdr:rowOff>9525</xdr:rowOff>
    </xdr:from>
    <xdr:to>
      <xdr:col>15</xdr:col>
      <xdr:colOff>352425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495550" y="3324225"/>
        <a:ext cx="53625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57150</xdr:rowOff>
    </xdr:from>
    <xdr:to>
      <xdr:col>15</xdr:col>
      <xdr:colOff>361950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2476500" y="6115050"/>
        <a:ext cx="53911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19</xdr:row>
      <xdr:rowOff>152400</xdr:rowOff>
    </xdr:from>
    <xdr:to>
      <xdr:col>15</xdr:col>
      <xdr:colOff>352425</xdr:colOff>
      <xdr:row>32</xdr:row>
      <xdr:rowOff>285750</xdr:rowOff>
    </xdr:to>
    <xdr:graphicFrame>
      <xdr:nvGraphicFramePr>
        <xdr:cNvPr id="1" name="Chart 1"/>
        <xdr:cNvGraphicFramePr/>
      </xdr:nvGraphicFramePr>
      <xdr:xfrm>
        <a:off x="2495550" y="3305175"/>
        <a:ext cx="53625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15</xdr:col>
      <xdr:colOff>361950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476500" y="6096000"/>
        <a:ext cx="53911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142875</xdr:rowOff>
    </xdr:from>
    <xdr:to>
      <xdr:col>15</xdr:col>
      <xdr:colOff>342900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2486025" y="3295650"/>
        <a:ext cx="5362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15</xdr:col>
      <xdr:colOff>361950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476500" y="5953125"/>
        <a:ext cx="53911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142875</xdr:rowOff>
    </xdr:from>
    <xdr:to>
      <xdr:col>15</xdr:col>
      <xdr:colOff>342900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2486025" y="3295650"/>
        <a:ext cx="5362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15</xdr:col>
      <xdr:colOff>361950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476500" y="5953125"/>
        <a:ext cx="53911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"/>
  <sheetViews>
    <sheetView tabSelected="1" workbookViewId="0" topLeftCell="A1">
      <selection activeCell="L20" sqref="L20"/>
    </sheetView>
  </sheetViews>
  <sheetFormatPr defaultColWidth="11.421875" defaultRowHeight="12.75"/>
  <cols>
    <col min="1" max="1" width="16.8515625" style="0" customWidth="1"/>
    <col min="2" max="2" width="14.00390625" style="0" customWidth="1"/>
    <col min="3" max="16" width="6.28125" style="0" customWidth="1"/>
    <col min="17" max="17" width="19.421875" style="0" customWidth="1"/>
    <col min="18" max="256" width="9.7109375" style="0" customWidth="1"/>
  </cols>
  <sheetData>
    <row r="1" spans="1:255" ht="17.25">
      <c r="A1" s="1" t="s">
        <v>0</v>
      </c>
      <c r="B1" s="2"/>
      <c r="C1" s="2"/>
      <c r="D1" s="3"/>
      <c r="E1" s="4"/>
      <c r="F1" s="5"/>
      <c r="G1" s="4"/>
      <c r="H1" s="4"/>
      <c r="I1" s="4"/>
      <c r="J1" s="5"/>
      <c r="K1" s="5"/>
      <c r="L1" s="5"/>
      <c r="M1" s="5"/>
      <c r="N1" s="5"/>
      <c r="O1" s="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2.75">
      <c r="A2" s="6" t="s">
        <v>1</v>
      </c>
      <c r="B2" s="7" t="s">
        <v>2</v>
      </c>
      <c r="C2" s="8"/>
      <c r="D2" s="9"/>
      <c r="E2" s="10"/>
      <c r="F2" s="11" t="s">
        <v>3</v>
      </c>
      <c r="G2" s="12"/>
      <c r="H2" s="12"/>
      <c r="I2" s="12"/>
      <c r="J2" s="13">
        <f ca="1">TODAY()</f>
        <v>0</v>
      </c>
      <c r="K2" s="14" t="s">
        <v>4</v>
      </c>
      <c r="L2" s="14"/>
      <c r="M2" s="10"/>
      <c r="N2" s="1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2.75">
      <c r="A3" s="6" t="s">
        <v>5</v>
      </c>
      <c r="B3" s="7" t="s">
        <v>6</v>
      </c>
      <c r="C3" s="8"/>
      <c r="D3" s="9"/>
      <c r="E3" s="10"/>
      <c r="F3" s="16"/>
      <c r="G3" s="12"/>
      <c r="H3" s="12"/>
      <c r="I3" s="12"/>
      <c r="J3" s="10"/>
      <c r="K3" s="10"/>
      <c r="L3" s="10"/>
      <c r="M3" s="10"/>
      <c r="N3" s="15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2.75">
      <c r="A4" s="17"/>
      <c r="B4" s="2"/>
      <c r="C4" s="18"/>
      <c r="D4" s="19"/>
      <c r="E4" s="20"/>
      <c r="F4" s="21"/>
      <c r="G4" s="2"/>
      <c r="H4" s="2"/>
      <c r="I4" s="2"/>
      <c r="J4" s="20"/>
      <c r="K4" s="20"/>
      <c r="L4" s="20"/>
      <c r="M4" s="20"/>
      <c r="N4" s="2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2.75">
      <c r="A5" s="6" t="s">
        <v>7</v>
      </c>
      <c r="B5" s="12" t="s">
        <v>8</v>
      </c>
      <c r="C5" s="7">
        <v>200</v>
      </c>
      <c r="D5" s="9" t="s">
        <v>9</v>
      </c>
      <c r="E5" s="10"/>
      <c r="F5" s="23" t="s">
        <v>10</v>
      </c>
      <c r="G5" s="12"/>
      <c r="H5" s="12"/>
      <c r="I5" s="12"/>
      <c r="J5" s="10"/>
      <c r="K5" s="10"/>
      <c r="L5" s="10"/>
      <c r="M5" s="10"/>
      <c r="N5" s="15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6" t="s">
        <v>11</v>
      </c>
      <c r="B6" s="12" t="s">
        <v>12</v>
      </c>
      <c r="C6" s="7">
        <v>590</v>
      </c>
      <c r="D6" s="9" t="s">
        <v>13</v>
      </c>
      <c r="E6" s="10"/>
      <c r="F6" s="16"/>
      <c r="G6" s="12"/>
      <c r="H6" s="12"/>
      <c r="I6" s="12"/>
      <c r="J6" s="10"/>
      <c r="K6" s="10"/>
      <c r="L6" s="10"/>
      <c r="M6" s="10"/>
      <c r="N6" s="1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6" t="s">
        <v>14</v>
      </c>
      <c r="B7" s="12" t="s">
        <v>15</v>
      </c>
      <c r="C7" s="7">
        <v>950</v>
      </c>
      <c r="D7" s="9" t="s">
        <v>16</v>
      </c>
      <c r="E7" s="10"/>
      <c r="F7" s="16"/>
      <c r="G7" s="12"/>
      <c r="H7" s="12"/>
      <c r="I7" s="12"/>
      <c r="J7" s="10"/>
      <c r="K7" s="10"/>
      <c r="L7" s="10"/>
      <c r="M7" s="10"/>
      <c r="N7" s="15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17</v>
      </c>
      <c r="B8" s="2" t="s">
        <v>18</v>
      </c>
      <c r="C8" s="24">
        <v>11</v>
      </c>
      <c r="D8" s="19" t="s">
        <v>19</v>
      </c>
      <c r="E8" s="20"/>
      <c r="F8" s="21"/>
      <c r="G8" s="2"/>
      <c r="H8" s="2"/>
      <c r="I8" s="2"/>
      <c r="J8" s="20"/>
      <c r="K8" s="20"/>
      <c r="L8" s="20"/>
      <c r="M8" s="20"/>
      <c r="N8" s="2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2.75">
      <c r="A9" s="17"/>
      <c r="B9" s="2"/>
      <c r="C9" s="18"/>
      <c r="D9" s="19"/>
      <c r="E9" s="20"/>
      <c r="F9" s="21"/>
      <c r="G9" s="2"/>
      <c r="H9" s="2"/>
      <c r="I9" s="2"/>
      <c r="J9" s="20"/>
      <c r="K9" s="20"/>
      <c r="L9" s="20"/>
      <c r="M9" s="20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2.75">
      <c r="A10" s="25" t="s">
        <v>20</v>
      </c>
      <c r="B10" s="12" t="s">
        <v>21</v>
      </c>
      <c r="C10" s="7">
        <v>5</v>
      </c>
      <c r="D10" s="12" t="s">
        <v>22</v>
      </c>
      <c r="E10" s="10"/>
      <c r="F10" s="23" t="s">
        <v>23</v>
      </c>
      <c r="G10" s="12"/>
      <c r="H10" s="12"/>
      <c r="I10" s="12"/>
      <c r="J10" s="10"/>
      <c r="K10" s="10"/>
      <c r="L10" s="10"/>
      <c r="M10" s="10"/>
      <c r="N10" s="1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26" t="s">
        <v>24</v>
      </c>
      <c r="B11" s="2" t="s">
        <v>25</v>
      </c>
      <c r="C11" s="27">
        <f>C14/C10</f>
        <v>0</v>
      </c>
      <c r="D11" s="2"/>
      <c r="E11" s="20"/>
      <c r="F11" s="21"/>
      <c r="G11" s="2"/>
      <c r="H11" s="2"/>
      <c r="I11" s="2"/>
      <c r="J11" s="28"/>
      <c r="K11" s="28"/>
      <c r="L11" s="28"/>
      <c r="M11" s="28"/>
      <c r="N11" s="2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2.75">
      <c r="A12" s="29" t="s">
        <v>26</v>
      </c>
      <c r="B12" s="12" t="s">
        <v>27</v>
      </c>
      <c r="C12" s="7"/>
      <c r="D12" s="12" t="s">
        <v>28</v>
      </c>
      <c r="E12" s="10"/>
      <c r="F12" s="30" t="s">
        <v>29</v>
      </c>
      <c r="G12" s="12"/>
      <c r="H12" s="12"/>
      <c r="I12" s="12"/>
      <c r="J12" s="31"/>
      <c r="K12" s="31"/>
      <c r="L12" s="31"/>
      <c r="M12" s="31"/>
      <c r="N12" s="1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29" t="s">
        <v>30</v>
      </c>
      <c r="B13" s="32" t="s">
        <v>31</v>
      </c>
      <c r="C13" s="33"/>
      <c r="D13" s="32" t="s">
        <v>32</v>
      </c>
      <c r="E13" s="10"/>
      <c r="F13" s="16"/>
      <c r="G13" s="12"/>
      <c r="H13" s="12"/>
      <c r="I13" s="12"/>
      <c r="J13" s="10"/>
      <c r="K13" s="10"/>
      <c r="L13" s="10"/>
      <c r="M13" s="10"/>
      <c r="N13" s="1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34" t="s">
        <v>33</v>
      </c>
      <c r="B14" s="35" t="s">
        <v>34</v>
      </c>
      <c r="C14" s="36">
        <v>25</v>
      </c>
      <c r="D14" s="35" t="s">
        <v>35</v>
      </c>
      <c r="E14" s="37"/>
      <c r="F14" s="37"/>
      <c r="G14" s="35"/>
      <c r="H14" s="35"/>
      <c r="I14" s="35"/>
      <c r="J14" s="38"/>
      <c r="K14" s="38"/>
      <c r="L14" s="38"/>
      <c r="M14" s="38"/>
      <c r="N14" s="38"/>
      <c r="O14" s="3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12.75">
      <c r="A15" s="26" t="s">
        <v>36</v>
      </c>
      <c r="B15" s="2" t="s">
        <v>37</v>
      </c>
      <c r="C15" s="39">
        <f>IF(AND(C10&gt;0,C14&gt;0),PI()*C10^2/4,IF(AND(C12&gt;0,C13&gt;0),C12*C13,"Probe ? Größe eingeben !"))</f>
        <v>0</v>
      </c>
      <c r="D15" s="40" t="s">
        <v>38</v>
      </c>
      <c r="E15" s="20"/>
      <c r="F15" s="21"/>
      <c r="G15" s="2"/>
      <c r="H15" s="2"/>
      <c r="I15" s="2"/>
      <c r="J15" s="20"/>
      <c r="K15" s="20"/>
      <c r="L15" s="20"/>
      <c r="M15" s="20"/>
      <c r="N15" s="2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2.75">
      <c r="A16" s="29"/>
      <c r="B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41" t="s">
        <v>39</v>
      </c>
      <c r="B17" s="42"/>
      <c r="C17" s="43">
        <v>0</v>
      </c>
      <c r="D17" s="43">
        <v>1</v>
      </c>
      <c r="E17" s="44">
        <v>2</v>
      </c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5">
        <v>11</v>
      </c>
      <c r="O17" s="43">
        <v>12</v>
      </c>
      <c r="P17" s="43">
        <v>13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3.5">
      <c r="A18" s="46" t="s">
        <v>40</v>
      </c>
      <c r="B18" s="47" t="s">
        <v>41</v>
      </c>
      <c r="C18" s="48">
        <v>0</v>
      </c>
      <c r="D18" s="48">
        <f>0.1*D19/$C$5</f>
        <v>0</v>
      </c>
      <c r="E18" s="48">
        <f>0.1*E19/$C$5</f>
        <v>0</v>
      </c>
      <c r="F18" s="48">
        <f>0.1*F19/$C$5</f>
        <v>0</v>
      </c>
      <c r="G18" s="48">
        <f>0.1*G19/$C$5</f>
        <v>0</v>
      </c>
      <c r="H18" s="49">
        <f>$G$18+($O$18-$G$18)*0.005</f>
        <v>0</v>
      </c>
      <c r="I18" s="50">
        <f>$G$18+($O$18-$G$18)*0.02</f>
        <v>0</v>
      </c>
      <c r="J18" s="49">
        <f>$I$18+(J17-$I$17)*($O$18-$I$18)/($O$17-$I$17)</f>
        <v>0</v>
      </c>
      <c r="K18" s="48">
        <f>$I$18+(K17-$I$17)*($O$18-$I$18)/($O$17-$I$17)</f>
        <v>0</v>
      </c>
      <c r="L18" s="48">
        <f>$I$18+(L17-$I$17)*($O$18-$I$18)/($O$17-$I$17)</f>
        <v>0</v>
      </c>
      <c r="M18" s="48">
        <f>$I$18+(M17-$I$17)*($O$18-$I$18)/($O$17-$I$17)</f>
        <v>0</v>
      </c>
      <c r="N18" s="48">
        <f>$I$18+(N17-$I$17)*($O$18-$I$18)/($O$17-$I$17)</f>
        <v>0</v>
      </c>
      <c r="O18" s="50">
        <f>0.1*E19/$C$5+P18</f>
        <v>0</v>
      </c>
      <c r="P18" s="51">
        <f>C8</f>
        <v>0</v>
      </c>
      <c r="Q18" s="52" t="s">
        <v>42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3.5">
      <c r="A19" s="53" t="s">
        <v>43</v>
      </c>
      <c r="B19" s="54" t="s">
        <v>44</v>
      </c>
      <c r="C19" s="55">
        <f>C17*$C$6/$G$17</f>
        <v>0</v>
      </c>
      <c r="D19" s="55">
        <f>D17*$C$6/$G$17</f>
        <v>0</v>
      </c>
      <c r="E19" s="55">
        <f>E17*$C$6/$G$17</f>
        <v>0</v>
      </c>
      <c r="F19" s="55">
        <f>F17*$C$6/$G$17</f>
        <v>0</v>
      </c>
      <c r="G19" s="56">
        <f>C6</f>
        <v>0</v>
      </c>
      <c r="H19" s="57">
        <f>$G$19*H20</f>
        <v>0</v>
      </c>
      <c r="I19" s="56">
        <f>$G$19*I20</f>
        <v>0</v>
      </c>
      <c r="J19" s="55">
        <f>$I$19+($M$19-$I$19)*(J17-$I$17)/($M$17-$I$17)*J20</f>
        <v>0</v>
      </c>
      <c r="K19" s="55">
        <f>$I$19+($M$19-$I$19)*(K17-$I$17)/($M$17-$I$17)*K20</f>
        <v>0</v>
      </c>
      <c r="L19" s="55">
        <f>$I$19+($M$19-$I$19)*(L17-$I$17)/($M$17-$I$17)*L20</f>
        <v>0</v>
      </c>
      <c r="M19" s="56">
        <f>C7</f>
        <v>0</v>
      </c>
      <c r="N19" s="55">
        <f>$M$19*N20</f>
        <v>0</v>
      </c>
      <c r="O19" s="55">
        <f>$M$19*O20</f>
        <v>0</v>
      </c>
      <c r="P19" s="58">
        <v>0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29"/>
      <c r="B20" s="12"/>
      <c r="C20" s="59" t="s">
        <v>45</v>
      </c>
      <c r="D20" s="60" t="s">
        <v>46</v>
      </c>
      <c r="E20" s="61" t="s">
        <v>47</v>
      </c>
      <c r="F20" s="62" t="s">
        <v>48</v>
      </c>
      <c r="G20" s="63" t="s">
        <v>49</v>
      </c>
      <c r="H20" s="64">
        <v>0.95</v>
      </c>
      <c r="I20" s="64">
        <v>0.95</v>
      </c>
      <c r="J20" s="64">
        <v>1.6</v>
      </c>
      <c r="K20" s="64">
        <v>1.4</v>
      </c>
      <c r="L20" s="64">
        <v>1.2</v>
      </c>
      <c r="M20" s="65" t="s">
        <v>50</v>
      </c>
      <c r="N20" s="66">
        <v>0.95</v>
      </c>
      <c r="O20" s="67">
        <v>0.8</v>
      </c>
      <c r="P20" s="68" t="s">
        <v>51</v>
      </c>
      <c r="Q20" s="7" t="s">
        <v>52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29" t="s">
        <v>53</v>
      </c>
      <c r="B21" s="12" t="s">
        <v>54</v>
      </c>
      <c r="C21" s="69">
        <f>D19/(D18*10)</f>
        <v>0</v>
      </c>
      <c r="D21" s="31"/>
      <c r="E21" s="31"/>
      <c r="F21" s="70"/>
      <c r="G21" s="12"/>
      <c r="H21" s="12"/>
      <c r="I21" s="12"/>
      <c r="J21" s="71"/>
      <c r="K21" s="71"/>
      <c r="L21" s="71"/>
      <c r="M21" s="71"/>
      <c r="N21" s="1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29"/>
      <c r="B22" s="12"/>
      <c r="C22" s="31"/>
      <c r="D22" s="31"/>
      <c r="E22" s="31"/>
      <c r="F22" s="70"/>
      <c r="G22" s="12"/>
      <c r="H22" s="12"/>
      <c r="I22" s="12"/>
      <c r="J22" s="71"/>
      <c r="K22" s="71"/>
      <c r="L22" s="71"/>
      <c r="M22" s="71"/>
      <c r="N22" s="15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29"/>
      <c r="B23" s="12"/>
      <c r="C23" s="31"/>
      <c r="D23" s="31"/>
      <c r="E23" s="31"/>
      <c r="F23" s="70"/>
      <c r="G23" s="12"/>
      <c r="H23" s="12"/>
      <c r="I23" s="12"/>
      <c r="J23" s="71"/>
      <c r="K23" s="71"/>
      <c r="L23" s="71"/>
      <c r="M23" s="71"/>
      <c r="N23" s="15"/>
      <c r="O23" s="12"/>
      <c r="P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72" t="s">
        <v>55</v>
      </c>
      <c r="B24" s="12"/>
      <c r="C24" s="31"/>
      <c r="D24" s="31"/>
      <c r="E24" s="31"/>
      <c r="F24" s="70"/>
      <c r="G24" s="12"/>
      <c r="H24" s="12"/>
      <c r="I24" s="12"/>
      <c r="J24" s="71"/>
      <c r="K24" s="71"/>
      <c r="L24" s="71"/>
      <c r="M24" s="71"/>
      <c r="N24" s="1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72" t="s">
        <v>56</v>
      </c>
      <c r="B25" s="12"/>
      <c r="C25" s="31"/>
      <c r="D25" s="31"/>
      <c r="E25" s="31"/>
      <c r="F25" s="70"/>
      <c r="G25" s="12"/>
      <c r="H25" s="12"/>
      <c r="I25" s="12"/>
      <c r="J25" s="71"/>
      <c r="K25" s="71"/>
      <c r="L25" s="71"/>
      <c r="M25" s="71"/>
      <c r="N25" s="1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72" t="s">
        <v>57</v>
      </c>
      <c r="B26" s="12"/>
      <c r="C26" s="31"/>
      <c r="D26" s="31"/>
      <c r="E26" s="31"/>
      <c r="F26" s="70"/>
      <c r="G26" s="12"/>
      <c r="H26" s="12"/>
      <c r="I26" s="12"/>
      <c r="J26" s="71"/>
      <c r="K26" s="71"/>
      <c r="L26" s="71"/>
      <c r="M26" s="71"/>
      <c r="N26" s="1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29"/>
      <c r="B27" s="12"/>
      <c r="C27" s="31"/>
      <c r="D27" s="31"/>
      <c r="E27" s="31"/>
      <c r="F27" s="70"/>
      <c r="G27" s="12"/>
      <c r="H27" s="12"/>
      <c r="I27" s="12"/>
      <c r="J27" s="71"/>
      <c r="K27" s="71"/>
      <c r="L27" s="71"/>
      <c r="M27" s="71"/>
      <c r="N27" s="1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29"/>
      <c r="B28" s="12"/>
      <c r="C28" s="12"/>
      <c r="D28" s="9"/>
      <c r="E28" s="31"/>
      <c r="F28" s="70"/>
      <c r="G28" s="12"/>
      <c r="H28" s="12"/>
      <c r="I28" s="12"/>
      <c r="J28" s="71"/>
      <c r="K28" s="71"/>
      <c r="L28" s="71"/>
      <c r="M28" s="71"/>
      <c r="N28" s="1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6"/>
      <c r="B29" s="12"/>
      <c r="C29" s="12"/>
      <c r="D29" s="9"/>
      <c r="E29" s="31"/>
      <c r="F29" s="70"/>
      <c r="G29" s="12"/>
      <c r="H29" s="12"/>
      <c r="I29" s="12"/>
      <c r="J29" s="71"/>
      <c r="K29" s="71"/>
      <c r="L29" s="71"/>
      <c r="M29" s="71"/>
      <c r="N29" s="15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6"/>
      <c r="B30" s="12"/>
      <c r="C30" s="12"/>
      <c r="D30" s="9"/>
      <c r="E30" s="31"/>
      <c r="F30" s="70"/>
      <c r="G30" s="12"/>
      <c r="H30" s="12"/>
      <c r="I30" s="12"/>
      <c r="J30" s="71"/>
      <c r="K30" s="71"/>
      <c r="L30" s="71"/>
      <c r="M30" s="71"/>
      <c r="N30" s="1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29"/>
      <c r="B31" s="12"/>
      <c r="C31" s="12"/>
      <c r="D31" s="9"/>
      <c r="E31" s="31"/>
      <c r="F31" s="70"/>
      <c r="G31" s="12"/>
      <c r="H31" s="12"/>
      <c r="I31" s="12"/>
      <c r="J31" s="71"/>
      <c r="K31" s="71"/>
      <c r="L31" s="71"/>
      <c r="M31" s="71"/>
      <c r="N31" s="1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29"/>
      <c r="B32" s="12"/>
      <c r="C32" s="12"/>
      <c r="D32" s="9"/>
      <c r="E32" s="31"/>
      <c r="F32" s="70"/>
      <c r="G32" s="12"/>
      <c r="H32" s="12"/>
      <c r="I32" s="12"/>
      <c r="J32" s="71"/>
      <c r="K32" s="71"/>
      <c r="L32" s="71"/>
      <c r="M32" s="71"/>
      <c r="N32" s="1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24" customHeight="1">
      <c r="A33" s="29"/>
      <c r="B33" s="12"/>
      <c r="C33" s="12"/>
      <c r="D33" s="9"/>
      <c r="E33" s="10"/>
      <c r="F33" s="16"/>
      <c r="G33" s="12"/>
      <c r="H33" s="12"/>
      <c r="I33" s="12"/>
      <c r="J33" s="10"/>
      <c r="K33" s="10"/>
      <c r="L33" s="10"/>
      <c r="M33" s="10"/>
      <c r="N33" s="1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41" t="s">
        <v>58</v>
      </c>
      <c r="B34" s="42"/>
      <c r="C34" s="2"/>
      <c r="D34" s="19"/>
      <c r="E34" s="10"/>
      <c r="F34" s="16"/>
      <c r="G34" s="12"/>
      <c r="H34" s="12"/>
      <c r="I34" s="12"/>
      <c r="J34" s="12"/>
      <c r="K34" s="12"/>
      <c r="L34" s="12"/>
      <c r="M34" s="12"/>
      <c r="N34" s="1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3.5">
      <c r="A35" s="73" t="s">
        <v>59</v>
      </c>
      <c r="B35" s="74" t="s">
        <v>60</v>
      </c>
      <c r="C35" s="75">
        <f>C18*$C$14/100</f>
        <v>0</v>
      </c>
      <c r="D35" s="75">
        <f>D18*$C$14/100</f>
        <v>0</v>
      </c>
      <c r="E35" s="75">
        <f>E18*$C$14/100</f>
        <v>0</v>
      </c>
      <c r="F35" s="75">
        <f>F18*$C$14/100</f>
        <v>0</v>
      </c>
      <c r="G35" s="75">
        <f>G18*$C$14/100</f>
        <v>0</v>
      </c>
      <c r="H35" s="75">
        <f>H18*$C$14/100</f>
        <v>0</v>
      </c>
      <c r="I35" s="75">
        <f>I18*$C$14/100</f>
        <v>0</v>
      </c>
      <c r="J35" s="75">
        <f>J18*$C$14/100</f>
        <v>0</v>
      </c>
      <c r="K35" s="75">
        <f>K18*$C$14/100</f>
        <v>0</v>
      </c>
      <c r="L35" s="75">
        <f>L18*$C$14/100</f>
        <v>0</v>
      </c>
      <c r="M35" s="75">
        <f>M18*$C$14/100</f>
        <v>0</v>
      </c>
      <c r="N35" s="75">
        <f>N18*$C$14/100</f>
        <v>0</v>
      </c>
      <c r="O35" s="75">
        <f>O18*$C$14/100</f>
        <v>0</v>
      </c>
      <c r="P35" s="76">
        <f>P18*$C$14/100</f>
        <v>0</v>
      </c>
      <c r="Q35" s="77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</row>
    <row r="36" spans="1:255" ht="12.75">
      <c r="A36" s="79" t="s">
        <v>61</v>
      </c>
      <c r="B36" s="80" t="s">
        <v>62</v>
      </c>
      <c r="C36" s="81">
        <f>C19*$C$15/1000</f>
        <v>0</v>
      </c>
      <c r="D36" s="81">
        <f>D19*$C$15/1000</f>
        <v>0</v>
      </c>
      <c r="E36" s="81">
        <f>E19*$C$15/1000</f>
        <v>0</v>
      </c>
      <c r="F36" s="81">
        <f>F19*$C$15/1000</f>
        <v>0</v>
      </c>
      <c r="G36" s="81">
        <f>G19*$C$15/1000</f>
        <v>0</v>
      </c>
      <c r="H36" s="81">
        <f>H19*$C$15/1000</f>
        <v>0</v>
      </c>
      <c r="I36" s="81">
        <f>I19*$C$15/1000</f>
        <v>0</v>
      </c>
      <c r="J36" s="81">
        <f>J19*$C$15/1000</f>
        <v>0</v>
      </c>
      <c r="K36" s="81">
        <f>K19*$C$15/1000</f>
        <v>0</v>
      </c>
      <c r="L36" s="81">
        <f>L19*$C$15/1000</f>
        <v>0</v>
      </c>
      <c r="M36" s="81">
        <f>M19*$C$15/1000</f>
        <v>0</v>
      </c>
      <c r="N36" s="81">
        <f>N19*$C$15/1000</f>
        <v>0</v>
      </c>
      <c r="O36" s="81">
        <f>O19*$C$15/1000</f>
        <v>0</v>
      </c>
      <c r="P36" s="82">
        <f>P19*$C$15/1000</f>
        <v>0</v>
      </c>
      <c r="Q36" s="77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</row>
    <row r="37" spans="1:255" ht="12.75">
      <c r="A37" s="12"/>
      <c r="B37" s="12"/>
      <c r="C37" s="12"/>
      <c r="D37" s="9"/>
      <c r="E37" s="71"/>
      <c r="F37" s="83"/>
      <c r="G37" s="12"/>
      <c r="H37" s="12"/>
      <c r="I37" s="12"/>
      <c r="J37" s="71"/>
      <c r="K37" s="71"/>
      <c r="L37" s="71"/>
      <c r="M37" s="71"/>
      <c r="N37" s="1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29"/>
      <c r="B38" s="12"/>
      <c r="C38" s="69"/>
      <c r="D38" s="9"/>
      <c r="E38" s="71"/>
      <c r="F38" s="83"/>
      <c r="G38" s="12"/>
      <c r="H38" s="12"/>
      <c r="I38" s="12"/>
      <c r="J38" s="71"/>
      <c r="K38" s="71"/>
      <c r="L38" s="71"/>
      <c r="M38" s="71"/>
      <c r="N38" s="1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72" t="s">
        <v>63</v>
      </c>
      <c r="B39" s="12"/>
      <c r="C39" s="12"/>
      <c r="D39" s="9"/>
      <c r="E39" s="71"/>
      <c r="F39" s="83"/>
      <c r="G39" s="12"/>
      <c r="H39" s="12"/>
      <c r="I39" s="12"/>
      <c r="J39" s="71"/>
      <c r="K39" s="71"/>
      <c r="L39" s="71"/>
      <c r="M39" s="71"/>
      <c r="N39" s="1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72" t="s">
        <v>64</v>
      </c>
      <c r="B40" s="12"/>
      <c r="C40" s="12"/>
      <c r="D40" s="9"/>
      <c r="E40" s="71"/>
      <c r="F40" s="83"/>
      <c r="G40" s="12"/>
      <c r="H40" s="12"/>
      <c r="I40" s="12"/>
      <c r="J40" s="71"/>
      <c r="K40" s="71"/>
      <c r="L40" s="71"/>
      <c r="M40" s="71"/>
      <c r="N40" s="1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72" t="s">
        <v>65</v>
      </c>
      <c r="B41" s="12"/>
      <c r="C41" s="12"/>
      <c r="D41" s="9"/>
      <c r="E41" s="71"/>
      <c r="F41" s="83"/>
      <c r="G41" s="12"/>
      <c r="H41" s="12"/>
      <c r="I41" s="12"/>
      <c r="J41" s="71"/>
      <c r="K41" s="71"/>
      <c r="L41" s="71"/>
      <c r="M41" s="71"/>
      <c r="N41" s="15"/>
      <c r="O41" s="12"/>
      <c r="P41" s="12"/>
      <c r="Q41" s="72" t="s">
        <v>66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2"/>
      <c r="B42" s="12"/>
      <c r="C42" s="12"/>
      <c r="D42" s="9"/>
      <c r="E42" s="71"/>
      <c r="F42" s="83"/>
      <c r="G42" s="12"/>
      <c r="H42" s="12"/>
      <c r="I42" s="12"/>
      <c r="J42" s="71"/>
      <c r="K42" s="71"/>
      <c r="L42" s="71"/>
      <c r="M42" s="71"/>
      <c r="N42" s="15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12"/>
      <c r="B43" s="12"/>
      <c r="C43" s="12"/>
      <c r="D43" s="9"/>
      <c r="E43" s="71"/>
      <c r="F43" s="83"/>
      <c r="G43" s="12"/>
      <c r="H43" s="12"/>
      <c r="I43" s="12"/>
      <c r="J43" s="71"/>
      <c r="K43" s="71"/>
      <c r="L43" s="71"/>
      <c r="M43" s="71"/>
      <c r="N43" s="15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2"/>
      <c r="B44" s="12"/>
      <c r="C44" s="12"/>
      <c r="D44" s="9"/>
      <c r="E44" s="71"/>
      <c r="F44" s="83"/>
      <c r="G44" s="12"/>
      <c r="H44" s="12"/>
      <c r="I44" s="12"/>
      <c r="J44" s="71"/>
      <c r="K44" s="71"/>
      <c r="L44" s="71"/>
      <c r="M44" s="71"/>
      <c r="N44" s="15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12"/>
      <c r="B45" s="12"/>
      <c r="C45" s="12"/>
      <c r="D45" s="9"/>
      <c r="E45" s="71"/>
      <c r="F45" s="83"/>
      <c r="G45" s="12"/>
      <c r="H45" s="12"/>
      <c r="I45" s="12"/>
      <c r="J45" s="71"/>
      <c r="K45" s="71"/>
      <c r="L45" s="71"/>
      <c r="M45" s="71"/>
      <c r="N45" s="15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12"/>
      <c r="B46" s="12"/>
      <c r="C46" s="12"/>
      <c r="D46" s="9"/>
      <c r="E46" s="71"/>
      <c r="F46" s="83"/>
      <c r="G46" s="12"/>
      <c r="H46" s="12"/>
      <c r="I46" s="12"/>
      <c r="J46" s="71"/>
      <c r="K46" s="71"/>
      <c r="L46" s="71"/>
      <c r="M46" s="71"/>
      <c r="N46" s="15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12"/>
      <c r="B47" s="12"/>
      <c r="C47" s="12"/>
      <c r="D47" s="9"/>
      <c r="E47" s="71"/>
      <c r="F47" s="83"/>
      <c r="G47" s="12"/>
      <c r="H47" s="12"/>
      <c r="I47" s="12"/>
      <c r="J47" s="71"/>
      <c r="K47" s="71"/>
      <c r="L47" s="71"/>
      <c r="M47" s="71"/>
      <c r="N47" s="15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2"/>
      <c r="B48" s="12"/>
      <c r="C48" s="12"/>
      <c r="D48" s="9"/>
      <c r="E48" s="71"/>
      <c r="F48" s="83"/>
      <c r="G48" s="12"/>
      <c r="H48" s="12"/>
      <c r="I48" s="12"/>
      <c r="J48" s="71"/>
      <c r="K48" s="71"/>
      <c r="L48" s="71"/>
      <c r="M48" s="71"/>
      <c r="N48" s="15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12"/>
      <c r="B49" s="12"/>
      <c r="C49" s="12"/>
      <c r="D49" s="9"/>
      <c r="E49" s="71"/>
      <c r="F49" s="83"/>
      <c r="G49" s="12"/>
      <c r="H49" s="12"/>
      <c r="I49" s="12"/>
      <c r="J49" s="71"/>
      <c r="K49" s="71"/>
      <c r="L49" s="71"/>
      <c r="M49" s="71"/>
      <c r="N49" s="1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2"/>
      <c r="B50" s="12"/>
      <c r="C50" s="12"/>
      <c r="D50" s="9"/>
      <c r="E50" s="71"/>
      <c r="F50" s="83"/>
      <c r="G50" s="12"/>
      <c r="H50" s="12"/>
      <c r="I50" s="12"/>
      <c r="J50" s="71"/>
      <c r="K50" s="71"/>
      <c r="L50" s="71"/>
      <c r="M50" s="71"/>
      <c r="N50" s="15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12"/>
      <c r="B51" s="12"/>
      <c r="C51" s="12"/>
      <c r="D51" s="9"/>
      <c r="E51" s="71"/>
      <c r="F51" s="83"/>
      <c r="G51" s="12"/>
      <c r="H51" s="12"/>
      <c r="I51" s="12"/>
      <c r="J51" s="12"/>
      <c r="K51" s="12"/>
      <c r="L51" s="12"/>
      <c r="M51" s="12"/>
      <c r="N51" s="15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2"/>
      <c r="B52" s="12"/>
      <c r="C52" s="12"/>
      <c r="D52" s="9"/>
      <c r="E52" s="71"/>
      <c r="F52" s="83"/>
      <c r="G52" s="12"/>
      <c r="H52" s="12"/>
      <c r="I52" s="12"/>
      <c r="J52" s="12"/>
      <c r="K52" s="12"/>
      <c r="L52" s="12"/>
      <c r="M52" s="12"/>
      <c r="N52" s="15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2.75">
      <c r="A53" s="12"/>
      <c r="B53" s="12"/>
      <c r="C53" s="12"/>
      <c r="D53" s="9"/>
      <c r="E53" s="71"/>
      <c r="F53" s="83"/>
      <c r="G53" s="12"/>
      <c r="H53" s="12"/>
      <c r="I53" s="12"/>
      <c r="J53" s="12"/>
      <c r="K53" s="12"/>
      <c r="L53" s="12"/>
      <c r="M53" s="12"/>
      <c r="N53" s="15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12.75">
      <c r="A54" s="84">
        <f>A18</f>
        <v>0</v>
      </c>
      <c r="B54" s="85">
        <f>A35</f>
        <v>0</v>
      </c>
      <c r="C54" s="85">
        <f>A36</f>
        <v>0</v>
      </c>
      <c r="D54" s="86">
        <f>A19</f>
        <v>0</v>
      </c>
      <c r="E54" s="71"/>
      <c r="F54" s="83"/>
      <c r="G54" s="12"/>
      <c r="H54" s="12"/>
      <c r="I54" s="12"/>
      <c r="J54" s="12"/>
      <c r="K54" s="12"/>
      <c r="L54" s="12"/>
      <c r="M54" s="12"/>
      <c r="N54" s="15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13.5">
      <c r="A55" s="87" t="s">
        <v>67</v>
      </c>
      <c r="B55" s="78" t="s">
        <v>68</v>
      </c>
      <c r="C55" s="88">
        <f>B36</f>
        <v>0</v>
      </c>
      <c r="D55" s="89" t="s">
        <v>69</v>
      </c>
      <c r="E55" s="71"/>
      <c r="F55" s="83"/>
      <c r="G55" s="12"/>
      <c r="H55" s="12"/>
      <c r="I55" s="12"/>
      <c r="J55" s="12"/>
      <c r="K55" s="12"/>
      <c r="L55" s="12"/>
      <c r="M55" s="12"/>
      <c r="N55" s="1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2.75">
      <c r="A56" s="90">
        <f>C18</f>
        <v>0</v>
      </c>
      <c r="B56" s="91">
        <f>C35</f>
        <v>0</v>
      </c>
      <c r="C56" s="91">
        <f>C36</f>
        <v>0</v>
      </c>
      <c r="D56" s="92">
        <f>C19</f>
        <v>0</v>
      </c>
      <c r="E56" s="71"/>
      <c r="F56" s="83"/>
      <c r="G56" s="12"/>
      <c r="H56" s="12"/>
      <c r="I56" s="12"/>
      <c r="J56" s="71"/>
      <c r="K56" s="71"/>
      <c r="L56" s="71"/>
      <c r="M56" s="71"/>
      <c r="N56" s="15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ht="12.75">
      <c r="A57" s="90">
        <f>D18</f>
        <v>0</v>
      </c>
      <c r="B57" s="91">
        <f>D35</f>
        <v>0</v>
      </c>
      <c r="C57" s="91">
        <f>D36</f>
        <v>0</v>
      </c>
      <c r="D57" s="92">
        <f>D19</f>
        <v>0</v>
      </c>
      <c r="E57" s="71"/>
      <c r="F57" s="83"/>
      <c r="G57" s="12"/>
      <c r="H57" s="12"/>
      <c r="I57" s="12"/>
      <c r="J57" s="71"/>
      <c r="K57" s="71"/>
      <c r="L57" s="71"/>
      <c r="M57" s="71"/>
      <c r="N57" s="1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 spans="1:255" ht="12.75">
      <c r="A58" s="90">
        <f>E18</f>
        <v>0</v>
      </c>
      <c r="B58" s="91">
        <f>E35</f>
        <v>0</v>
      </c>
      <c r="C58" s="91">
        <f>E36</f>
        <v>0</v>
      </c>
      <c r="D58" s="92">
        <f>E19</f>
        <v>0</v>
      </c>
      <c r="E58" s="71"/>
      <c r="F58" s="83"/>
      <c r="G58" s="12"/>
      <c r="H58" s="12"/>
      <c r="I58" s="12"/>
      <c r="J58" s="71"/>
      <c r="K58" s="71"/>
      <c r="L58" s="71"/>
      <c r="M58" s="71"/>
      <c r="N58" s="1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ht="12.75">
      <c r="A59" s="90">
        <f>F18</f>
        <v>0</v>
      </c>
      <c r="B59" s="91">
        <f>F35</f>
        <v>0</v>
      </c>
      <c r="C59" s="91">
        <f>F36</f>
        <v>0</v>
      </c>
      <c r="D59" s="92">
        <f>F19</f>
        <v>0</v>
      </c>
      <c r="E59" s="71"/>
      <c r="F59" s="83"/>
      <c r="G59" s="12"/>
      <c r="H59" s="12"/>
      <c r="I59" s="12"/>
      <c r="J59" s="71"/>
      <c r="K59" s="71"/>
      <c r="L59" s="71"/>
      <c r="M59" s="71"/>
      <c r="N59" s="1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ht="12.75">
      <c r="A60" s="90">
        <f>G18</f>
        <v>0</v>
      </c>
      <c r="B60" s="91">
        <f>G35</f>
        <v>0</v>
      </c>
      <c r="C60" s="91">
        <f>G36</f>
        <v>0</v>
      </c>
      <c r="D60" s="92">
        <f>G19</f>
        <v>0</v>
      </c>
      <c r="E60" s="71"/>
      <c r="F60" s="83"/>
      <c r="G60" s="12"/>
      <c r="H60" s="12"/>
      <c r="I60" s="12"/>
      <c r="J60" s="71"/>
      <c r="K60" s="71"/>
      <c r="L60" s="71"/>
      <c r="M60" s="71"/>
      <c r="N60" s="1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255" ht="12.75">
      <c r="A61" s="90">
        <f>H18</f>
        <v>0</v>
      </c>
      <c r="B61" s="91">
        <f>H35</f>
        <v>0</v>
      </c>
      <c r="C61" s="91">
        <f>H36</f>
        <v>0</v>
      </c>
      <c r="D61" s="92">
        <f>H19</f>
        <v>0</v>
      </c>
      <c r="E61" s="71"/>
      <c r="F61" s="83"/>
      <c r="G61" s="12"/>
      <c r="H61" s="12"/>
      <c r="I61" s="12"/>
      <c r="J61" s="71"/>
      <c r="K61" s="71"/>
      <c r="L61" s="71"/>
      <c r="M61" s="71"/>
      <c r="N61" s="1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.75">
      <c r="A62" s="90">
        <f>I18</f>
        <v>0</v>
      </c>
      <c r="B62" s="91">
        <f>I35</f>
        <v>0</v>
      </c>
      <c r="C62" s="91">
        <f>I36</f>
        <v>0</v>
      </c>
      <c r="D62" s="92">
        <f>I19</f>
        <v>0</v>
      </c>
      <c r="E62" s="71"/>
      <c r="F62" s="83"/>
      <c r="G62" s="12"/>
      <c r="H62" s="12"/>
      <c r="I62" s="12"/>
      <c r="J62" s="71"/>
      <c r="K62" s="71"/>
      <c r="L62" s="71"/>
      <c r="M62" s="71"/>
      <c r="N62" s="15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ht="12.75">
      <c r="A63" s="90">
        <f>J18</f>
        <v>0</v>
      </c>
      <c r="B63" s="91">
        <f>J35</f>
        <v>0</v>
      </c>
      <c r="C63" s="91">
        <f>J36</f>
        <v>0</v>
      </c>
      <c r="D63" s="92">
        <f>J19</f>
        <v>0</v>
      </c>
      <c r="E63" s="71"/>
      <c r="F63" s="83"/>
      <c r="G63" s="12"/>
      <c r="H63" s="12"/>
      <c r="I63" s="12"/>
      <c r="J63" s="71"/>
      <c r="K63" s="71"/>
      <c r="L63" s="71"/>
      <c r="M63" s="71"/>
      <c r="N63" s="1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ht="12.75">
      <c r="A64" s="90">
        <f>K18</f>
        <v>0</v>
      </c>
      <c r="B64" s="91">
        <f>K35</f>
        <v>0</v>
      </c>
      <c r="C64" s="91">
        <f>K36</f>
        <v>0</v>
      </c>
      <c r="D64" s="92">
        <f>K19</f>
        <v>0</v>
      </c>
      <c r="E64" s="71"/>
      <c r="F64" s="83"/>
      <c r="G64" s="12"/>
      <c r="H64" s="12"/>
      <c r="I64" s="12"/>
      <c r="J64" s="71"/>
      <c r="K64" s="71"/>
      <c r="L64" s="71"/>
      <c r="M64" s="71"/>
      <c r="N64" s="1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ht="12.75">
      <c r="A65" s="90">
        <f>L18</f>
        <v>0</v>
      </c>
      <c r="B65" s="91">
        <f>L35</f>
        <v>0</v>
      </c>
      <c r="C65" s="91">
        <f>L36</f>
        <v>0</v>
      </c>
      <c r="D65" s="92">
        <f>L19</f>
        <v>0</v>
      </c>
      <c r="E65" s="71"/>
      <c r="F65" s="83"/>
      <c r="G65" s="12"/>
      <c r="H65" s="12"/>
      <c r="I65" s="12"/>
      <c r="J65" s="71"/>
      <c r="K65" s="71"/>
      <c r="L65" s="71"/>
      <c r="M65" s="71"/>
      <c r="N65" s="15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 spans="1:255" ht="12.75">
      <c r="A66" s="90">
        <f>M18</f>
        <v>0</v>
      </c>
      <c r="B66" s="91">
        <f>M35</f>
        <v>0</v>
      </c>
      <c r="C66" s="91">
        <f>M36</f>
        <v>0</v>
      </c>
      <c r="D66" s="92">
        <f>M19</f>
        <v>0</v>
      </c>
      <c r="E66" s="71"/>
      <c r="F66" s="83"/>
      <c r="G66" s="12"/>
      <c r="H66" s="12"/>
      <c r="I66" s="12"/>
      <c r="J66" s="71"/>
      <c r="K66" s="71"/>
      <c r="L66" s="71"/>
      <c r="M66" s="71"/>
      <c r="N66" s="15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 spans="1:255" ht="12.75">
      <c r="A67" s="90">
        <f>N18</f>
        <v>0</v>
      </c>
      <c r="B67" s="91">
        <f>N35</f>
        <v>0</v>
      </c>
      <c r="C67" s="91">
        <f>N36</f>
        <v>0</v>
      </c>
      <c r="D67" s="92">
        <f>N19</f>
        <v>0</v>
      </c>
      <c r="E67" s="71"/>
      <c r="F67" s="83"/>
      <c r="G67" s="12"/>
      <c r="H67" s="12"/>
      <c r="I67" s="12"/>
      <c r="J67" s="71"/>
      <c r="K67" s="71"/>
      <c r="L67" s="71"/>
      <c r="M67" s="71"/>
      <c r="N67" s="15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ht="12.75">
      <c r="A68" s="90">
        <f>O18</f>
        <v>0</v>
      </c>
      <c r="B68" s="91">
        <f>O35</f>
        <v>0</v>
      </c>
      <c r="C68" s="91">
        <f>O36</f>
        <v>0</v>
      </c>
      <c r="D68" s="92">
        <f>O19</f>
        <v>0</v>
      </c>
      <c r="E68" s="71"/>
      <c r="F68" s="83"/>
      <c r="G68" s="12"/>
      <c r="H68" s="12"/>
      <c r="I68" s="12"/>
      <c r="J68" s="71"/>
      <c r="K68" s="71"/>
      <c r="L68" s="71"/>
      <c r="M68" s="71"/>
      <c r="N68" s="15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ht="12.75">
      <c r="A69" s="93">
        <f>P18</f>
        <v>0</v>
      </c>
      <c r="B69" s="94">
        <f>P35</f>
        <v>0</v>
      </c>
      <c r="C69" s="94">
        <f>P36</f>
        <v>0</v>
      </c>
      <c r="D69" s="95">
        <f>P19</f>
        <v>0</v>
      </c>
      <c r="E69" s="71"/>
      <c r="F69" s="83"/>
      <c r="G69" s="12"/>
      <c r="H69" s="12"/>
      <c r="I69" s="12"/>
      <c r="J69" s="71"/>
      <c r="K69" s="71"/>
      <c r="L69" s="71"/>
      <c r="M69" s="71"/>
      <c r="N69" s="15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</sheetData>
  <printOptions gridLines="1"/>
  <pageMargins left="0.7875" right="0.5701388888888889" top="0.7875" bottom="0.7875" header="0.5" footer="0.5"/>
  <pageSetup cellComments="asDisplayed"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33">
      <selection activeCell="A54" sqref="A54"/>
    </sheetView>
  </sheetViews>
  <sheetFormatPr defaultColWidth="11.421875" defaultRowHeight="12.75"/>
  <cols>
    <col min="1" max="1" width="16.8515625" style="0" customWidth="1"/>
    <col min="2" max="2" width="14.00390625" style="0" customWidth="1"/>
    <col min="3" max="16" width="6.28125" style="0" customWidth="1"/>
    <col min="17" max="17" width="19.421875" style="0" customWidth="1"/>
    <col min="18" max="256" width="9.7109375" style="0" customWidth="1"/>
  </cols>
  <sheetData>
    <row r="1" spans="1:15" s="2" customFormat="1" ht="17.25">
      <c r="A1" s="1" t="s">
        <v>70</v>
      </c>
      <c r="D1" s="3"/>
      <c r="E1" s="4"/>
      <c r="G1" s="5"/>
      <c r="H1" s="5"/>
      <c r="I1" s="4"/>
      <c r="J1" s="5"/>
      <c r="K1" s="5"/>
      <c r="L1" s="5"/>
      <c r="M1" s="5"/>
      <c r="N1" s="5"/>
      <c r="O1" s="5"/>
    </row>
    <row r="2" spans="1:14" s="12" customFormat="1" ht="12.75">
      <c r="A2" s="6" t="s">
        <v>71</v>
      </c>
      <c r="B2" s="7" t="s">
        <v>72</v>
      </c>
      <c r="C2" s="8"/>
      <c r="D2" s="9"/>
      <c r="E2" s="10"/>
      <c r="G2" s="11" t="s">
        <v>73</v>
      </c>
      <c r="H2" s="96"/>
      <c r="J2" s="13">
        <f ca="1">TODAY()</f>
        <v>0</v>
      </c>
      <c r="K2" s="14" t="s">
        <v>74</v>
      </c>
      <c r="L2" s="14"/>
      <c r="M2" s="10"/>
      <c r="N2" s="15"/>
    </row>
    <row r="3" spans="1:14" s="12" customFormat="1" ht="12.75">
      <c r="A3" s="6" t="s">
        <v>75</v>
      </c>
      <c r="B3" s="7" t="s">
        <v>76</v>
      </c>
      <c r="C3" s="8"/>
      <c r="D3" s="9"/>
      <c r="E3" s="10"/>
      <c r="G3" s="16"/>
      <c r="H3" s="10"/>
      <c r="J3" s="10"/>
      <c r="K3" s="10"/>
      <c r="L3" s="10"/>
      <c r="M3" s="10"/>
      <c r="N3" s="15"/>
    </row>
    <row r="4" spans="1:14" s="2" customFormat="1" ht="12.75">
      <c r="A4" s="17"/>
      <c r="C4" s="18"/>
      <c r="D4" s="19"/>
      <c r="E4" s="20"/>
      <c r="G4" s="21"/>
      <c r="H4" s="20"/>
      <c r="J4" s="20"/>
      <c r="K4" s="20"/>
      <c r="L4" s="20"/>
      <c r="M4" s="20"/>
      <c r="N4" s="22"/>
    </row>
    <row r="5" spans="1:14" s="12" customFormat="1" ht="12.75">
      <c r="A5" s="6" t="s">
        <v>77</v>
      </c>
      <c r="B5" s="12" t="s">
        <v>78</v>
      </c>
      <c r="C5" s="7">
        <v>75</v>
      </c>
      <c r="D5" s="9" t="s">
        <v>79</v>
      </c>
      <c r="E5" s="10"/>
      <c r="G5" s="23" t="s">
        <v>80</v>
      </c>
      <c r="H5" s="23"/>
      <c r="J5" s="10"/>
      <c r="K5" s="10"/>
      <c r="L5" s="10"/>
      <c r="M5" s="10"/>
      <c r="N5" s="15"/>
    </row>
    <row r="6" spans="1:14" s="12" customFormat="1" ht="12.75">
      <c r="A6" s="6" t="s">
        <v>81</v>
      </c>
      <c r="B6" s="12" t="s">
        <v>82</v>
      </c>
      <c r="C6" s="7">
        <v>70</v>
      </c>
      <c r="D6" s="9" t="s">
        <v>83</v>
      </c>
      <c r="E6" s="10"/>
      <c r="G6" s="16"/>
      <c r="H6" s="10"/>
      <c r="J6" s="10"/>
      <c r="K6" s="10"/>
      <c r="L6" s="10"/>
      <c r="M6" s="10"/>
      <c r="N6" s="15"/>
    </row>
    <row r="7" spans="1:14" s="12" customFormat="1" ht="12.75">
      <c r="A7" s="6" t="s">
        <v>84</v>
      </c>
      <c r="B7" s="12" t="s">
        <v>85</v>
      </c>
      <c r="C7" s="7">
        <v>150</v>
      </c>
      <c r="D7" s="9" t="s">
        <v>86</v>
      </c>
      <c r="E7" s="10"/>
      <c r="G7" s="16"/>
      <c r="H7" s="10"/>
      <c r="J7" s="10"/>
      <c r="K7" s="10"/>
      <c r="L7" s="10"/>
      <c r="M7" s="10"/>
      <c r="N7" s="15"/>
    </row>
    <row r="8" spans="1:14" s="2" customFormat="1" ht="12.75">
      <c r="A8" s="17" t="s">
        <v>87</v>
      </c>
      <c r="B8" s="2" t="s">
        <v>88</v>
      </c>
      <c r="C8" s="24">
        <v>5</v>
      </c>
      <c r="D8" s="19" t="s">
        <v>89</v>
      </c>
      <c r="E8" s="20"/>
      <c r="G8" s="21"/>
      <c r="H8" s="20"/>
      <c r="J8" s="20"/>
      <c r="K8" s="20"/>
      <c r="L8" s="20"/>
      <c r="M8" s="20"/>
      <c r="N8" s="22"/>
    </row>
    <row r="9" spans="1:14" s="2" customFormat="1" ht="12.75">
      <c r="A9" s="17"/>
      <c r="C9" s="18"/>
      <c r="D9" s="19"/>
      <c r="E9" s="20"/>
      <c r="G9" s="21"/>
      <c r="H9" s="20"/>
      <c r="J9" s="20"/>
      <c r="K9" s="20"/>
      <c r="L9" s="20"/>
      <c r="M9" s="20"/>
      <c r="N9" s="22"/>
    </row>
    <row r="10" spans="1:14" s="12" customFormat="1" ht="12.75">
      <c r="A10" s="25" t="s">
        <v>90</v>
      </c>
      <c r="B10" s="12" t="s">
        <v>91</v>
      </c>
      <c r="C10" s="7">
        <v>5</v>
      </c>
      <c r="D10" s="12" t="s">
        <v>92</v>
      </c>
      <c r="E10" s="10"/>
      <c r="F10" s="31"/>
      <c r="G10" s="23" t="s">
        <v>93</v>
      </c>
      <c r="J10" s="10"/>
      <c r="K10" s="10"/>
      <c r="L10" s="10"/>
      <c r="M10" s="10"/>
      <c r="N10" s="15"/>
    </row>
    <row r="11" spans="1:14" s="2" customFormat="1" ht="12.75">
      <c r="A11" s="26" t="s">
        <v>94</v>
      </c>
      <c r="B11" s="2" t="s">
        <v>95</v>
      </c>
      <c r="C11" s="27">
        <f>C14/C10</f>
        <v>0</v>
      </c>
      <c r="E11" s="20"/>
      <c r="F11" s="28"/>
      <c r="G11" s="21"/>
      <c r="H11" s="20"/>
      <c r="J11" s="28"/>
      <c r="K11" s="28"/>
      <c r="L11" s="28"/>
      <c r="M11" s="28"/>
      <c r="N11" s="22"/>
    </row>
    <row r="12" spans="1:14" s="12" customFormat="1" ht="12.75">
      <c r="A12" s="29" t="s">
        <v>96</v>
      </c>
      <c r="B12" s="12" t="s">
        <v>97</v>
      </c>
      <c r="C12" s="7"/>
      <c r="D12" s="12" t="s">
        <v>98</v>
      </c>
      <c r="E12" s="10"/>
      <c r="F12" s="31"/>
      <c r="G12" s="30" t="s">
        <v>99</v>
      </c>
      <c r="H12" s="10"/>
      <c r="J12" s="31"/>
      <c r="K12" s="31"/>
      <c r="L12" s="31"/>
      <c r="M12" s="31"/>
      <c r="N12" s="15"/>
    </row>
    <row r="13" spans="1:14" s="12" customFormat="1" ht="12.75">
      <c r="A13" s="29" t="s">
        <v>100</v>
      </c>
      <c r="B13" s="32" t="s">
        <v>101</v>
      </c>
      <c r="C13" s="33"/>
      <c r="D13" s="32" t="s">
        <v>102</v>
      </c>
      <c r="E13" s="10"/>
      <c r="G13" s="16"/>
      <c r="H13" s="10"/>
      <c r="J13" s="10"/>
      <c r="K13" s="10"/>
      <c r="L13" s="10"/>
      <c r="M13" s="10"/>
      <c r="N13" s="15"/>
    </row>
    <row r="14" spans="1:15" s="35" customFormat="1" ht="12.75">
      <c r="A14" s="34" t="s">
        <v>103</v>
      </c>
      <c r="B14" s="35" t="s">
        <v>104</v>
      </c>
      <c r="C14" s="36">
        <v>25</v>
      </c>
      <c r="D14" s="35" t="s">
        <v>105</v>
      </c>
      <c r="E14" s="37"/>
      <c r="F14" s="37"/>
      <c r="G14" s="37"/>
      <c r="H14" s="37"/>
      <c r="J14" s="38"/>
      <c r="K14" s="38"/>
      <c r="L14" s="38"/>
      <c r="M14" s="38"/>
      <c r="N14" s="38"/>
      <c r="O14" s="38"/>
    </row>
    <row r="15" spans="1:14" s="2" customFormat="1" ht="12.75">
      <c r="A15" s="26" t="s">
        <v>106</v>
      </c>
      <c r="B15" s="2" t="s">
        <v>107</v>
      </c>
      <c r="C15" s="39">
        <f>IF(AND(C10&gt;0,C14&gt;0),PI()*C10^2/4,IF(AND(C12&gt;0,C13&gt;0),C12*C13,"Probe ? Größe eingeben !"))</f>
        <v>0</v>
      </c>
      <c r="D15" s="40" t="s">
        <v>108</v>
      </c>
      <c r="E15" s="20"/>
      <c r="G15" s="21"/>
      <c r="H15" s="20"/>
      <c r="J15" s="20"/>
      <c r="K15" s="20"/>
      <c r="L15" s="20"/>
      <c r="M15" s="20"/>
      <c r="N15" s="22"/>
    </row>
    <row r="16" s="12" customFormat="1" ht="12.75">
      <c r="A16" s="29"/>
    </row>
    <row r="17" spans="1:16" s="2" customFormat="1" ht="12.75">
      <c r="A17" s="41" t="s">
        <v>109</v>
      </c>
      <c r="B17" s="42"/>
      <c r="C17" s="43">
        <v>0</v>
      </c>
      <c r="D17" s="43">
        <v>1</v>
      </c>
      <c r="E17" s="44">
        <v>2</v>
      </c>
      <c r="F17" s="43">
        <v>3</v>
      </c>
      <c r="G17" s="43">
        <v>4</v>
      </c>
      <c r="H17" s="44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5">
        <v>11</v>
      </c>
      <c r="O17" s="43">
        <v>12</v>
      </c>
      <c r="P17" s="43">
        <v>13</v>
      </c>
    </row>
    <row r="18" spans="1:17" s="12" customFormat="1" ht="13.5">
      <c r="A18" s="46" t="s">
        <v>110</v>
      </c>
      <c r="B18" s="47" t="s">
        <v>111</v>
      </c>
      <c r="C18" s="48">
        <v>0</v>
      </c>
      <c r="D18" s="48">
        <f>0.1*D19/$C$5</f>
        <v>0</v>
      </c>
      <c r="E18" s="48">
        <f>0.1*E19/$C$5</f>
        <v>0</v>
      </c>
      <c r="F18" s="48">
        <f>0.1*F19/$C$5</f>
        <v>0</v>
      </c>
      <c r="G18" s="48">
        <f>0.1*G19/$C$5</f>
        <v>0</v>
      </c>
      <c r="H18" s="48">
        <f>0.1*H19/$C$5+0.1</f>
        <v>0</v>
      </c>
      <c r="I18" s="50">
        <f>0.1*I19/$C$5+0.2</f>
        <v>0</v>
      </c>
      <c r="J18" s="48">
        <f>$I$18+(J17-$I$17)*($O$18-$I$18)/($O$17-$I$17)</f>
        <v>0</v>
      </c>
      <c r="K18" s="48">
        <f>$I$18+(K17-$I$17)*($O$18-$I$18)/($O$17-$I$17)</f>
        <v>0</v>
      </c>
      <c r="L18" s="48">
        <f>$I$18+(L17-$I$17)*($O$18-$I$18)/($O$17-$I$17)</f>
        <v>0</v>
      </c>
      <c r="M18" s="49">
        <f>$I$18+(M17-$I$17)*($O$18-$I$18)/($O$17-$I$17)</f>
        <v>0</v>
      </c>
      <c r="N18" s="48">
        <f>$I$18+(N17-$I$17)*($O$18-$I$18)/($O$17-$I$17)</f>
        <v>0</v>
      </c>
      <c r="O18" s="50">
        <f>0.1*E19/$C$5+P18</f>
        <v>0</v>
      </c>
      <c r="P18" s="51">
        <f>C8</f>
        <v>0</v>
      </c>
      <c r="Q18" s="52" t="s">
        <v>112</v>
      </c>
    </row>
    <row r="19" spans="1:16" s="12" customFormat="1" ht="13.5">
      <c r="A19" s="53" t="s">
        <v>113</v>
      </c>
      <c r="B19" s="54" t="s">
        <v>114</v>
      </c>
      <c r="C19" s="55">
        <f>C17*$C$6/$I$17</f>
        <v>0</v>
      </c>
      <c r="D19" s="55">
        <f>D17*$C$6/$I$17</f>
        <v>0</v>
      </c>
      <c r="E19" s="55">
        <f>E17*$C$6/$I$17</f>
        <v>0</v>
      </c>
      <c r="F19" s="55">
        <f>F17*$C$6/$I$17</f>
        <v>0</v>
      </c>
      <c r="G19" s="55">
        <f>G17*$C$6/$I$17</f>
        <v>0</v>
      </c>
      <c r="H19" s="55">
        <f>$I$19+($M$19-$I$19)*(H17-$I$17)/($M$17-$I$17)*H20</f>
        <v>0</v>
      </c>
      <c r="I19" s="56">
        <f>C6</f>
        <v>0</v>
      </c>
      <c r="J19" s="55">
        <f>$I$19+($M$19-$I$19)*(J17-$I$17)/($M$17-$I$17)*J20</f>
        <v>0</v>
      </c>
      <c r="K19" s="55">
        <f>$I$19+($M$19-$I$19)*(K17-$I$17)/($M$17-$I$17)*K20</f>
        <v>0</v>
      </c>
      <c r="L19" s="55">
        <f>$I$19+($M$19-$I$19)*(L17-$I$17)/($M$17-$I$17)*L20</f>
        <v>0</v>
      </c>
      <c r="M19" s="56">
        <f>C7</f>
        <v>0</v>
      </c>
      <c r="N19" s="55">
        <f>$M$19*N20</f>
        <v>0</v>
      </c>
      <c r="O19" s="55">
        <f>$M$19*O20</f>
        <v>0</v>
      </c>
      <c r="P19" s="58">
        <v>0</v>
      </c>
    </row>
    <row r="20" spans="1:17" s="12" customFormat="1" ht="12.75">
      <c r="A20" s="29"/>
      <c r="C20" s="59" t="s">
        <v>115</v>
      </c>
      <c r="D20" s="60" t="s">
        <v>116</v>
      </c>
      <c r="E20" s="61" t="s">
        <v>117</v>
      </c>
      <c r="F20" s="68" t="s">
        <v>118</v>
      </c>
      <c r="G20" s="62" t="s">
        <v>119</v>
      </c>
      <c r="H20" s="64">
        <v>0.30000000000000004</v>
      </c>
      <c r="I20" s="63" t="s">
        <v>120</v>
      </c>
      <c r="J20" s="64">
        <v>1.6</v>
      </c>
      <c r="K20" s="64">
        <v>1.4</v>
      </c>
      <c r="L20" s="64">
        <v>1.2</v>
      </c>
      <c r="M20" s="65" t="s">
        <v>121</v>
      </c>
      <c r="N20" s="66">
        <v>0.95</v>
      </c>
      <c r="O20" s="67">
        <v>0.8</v>
      </c>
      <c r="P20" s="68" t="s">
        <v>122</v>
      </c>
      <c r="Q20" s="7" t="s">
        <v>123</v>
      </c>
    </row>
    <row r="21" spans="1:14" s="12" customFormat="1" ht="12.75">
      <c r="A21" s="29" t="s">
        <v>124</v>
      </c>
      <c r="B21" s="12" t="s">
        <v>125</v>
      </c>
      <c r="C21" s="69">
        <f>D19/(D18*10)</f>
        <v>0</v>
      </c>
      <c r="D21" s="31"/>
      <c r="E21" s="31"/>
      <c r="G21" s="70"/>
      <c r="H21" s="70"/>
      <c r="J21" s="71"/>
      <c r="K21" s="71"/>
      <c r="L21" s="71"/>
      <c r="M21" s="71"/>
      <c r="N21" s="15"/>
    </row>
    <row r="22" spans="1:14" s="12" customFormat="1" ht="12.75">
      <c r="A22" s="29"/>
      <c r="C22" s="31"/>
      <c r="D22" s="31"/>
      <c r="E22" s="31"/>
      <c r="G22" s="70"/>
      <c r="H22" s="70"/>
      <c r="J22" s="71"/>
      <c r="K22" s="71"/>
      <c r="L22" s="71"/>
      <c r="M22" s="71"/>
      <c r="N22" s="15"/>
    </row>
    <row r="23" spans="1:14" s="12" customFormat="1" ht="12.75">
      <c r="A23" s="29"/>
      <c r="C23" s="31"/>
      <c r="D23" s="31"/>
      <c r="E23" s="31"/>
      <c r="G23" s="70"/>
      <c r="H23" s="70"/>
      <c r="J23" s="71"/>
      <c r="K23" s="71"/>
      <c r="L23" s="71"/>
      <c r="M23" s="71"/>
      <c r="N23" s="15"/>
    </row>
    <row r="24" spans="1:14" s="12" customFormat="1" ht="12.75">
      <c r="A24" s="72" t="s">
        <v>126</v>
      </c>
      <c r="C24" s="31"/>
      <c r="D24" s="31"/>
      <c r="E24" s="31"/>
      <c r="G24" s="70"/>
      <c r="H24" s="70"/>
      <c r="J24" s="71"/>
      <c r="K24" s="71"/>
      <c r="L24" s="71"/>
      <c r="M24" s="71"/>
      <c r="N24" s="15"/>
    </row>
    <row r="25" spans="1:14" s="12" customFormat="1" ht="12.75">
      <c r="A25" s="72" t="s">
        <v>127</v>
      </c>
      <c r="C25" s="31"/>
      <c r="D25" s="31"/>
      <c r="E25" s="31"/>
      <c r="G25" s="70"/>
      <c r="H25" s="70"/>
      <c r="J25" s="71"/>
      <c r="K25" s="71"/>
      <c r="L25" s="71"/>
      <c r="M25" s="71"/>
      <c r="N25" s="15"/>
    </row>
    <row r="26" spans="1:14" s="12" customFormat="1" ht="12.75">
      <c r="A26" s="72" t="s">
        <v>128</v>
      </c>
      <c r="C26" s="31"/>
      <c r="D26" s="31"/>
      <c r="E26" s="31"/>
      <c r="G26" s="70"/>
      <c r="H26" s="70"/>
      <c r="J26" s="71"/>
      <c r="K26" s="71"/>
      <c r="L26" s="71"/>
      <c r="M26" s="71"/>
      <c r="N26" s="15"/>
    </row>
    <row r="27" spans="1:14" s="12" customFormat="1" ht="12.75">
      <c r="A27" s="29"/>
      <c r="C27" s="31"/>
      <c r="D27" s="31"/>
      <c r="E27" s="31"/>
      <c r="G27" s="70"/>
      <c r="H27" s="70"/>
      <c r="J27" s="71"/>
      <c r="K27" s="71"/>
      <c r="L27" s="71"/>
      <c r="M27" s="71"/>
      <c r="N27" s="15"/>
    </row>
    <row r="28" spans="1:14" s="12" customFormat="1" ht="12.75">
      <c r="A28" s="29"/>
      <c r="D28" s="9"/>
      <c r="E28" s="31"/>
      <c r="G28" s="70"/>
      <c r="H28" s="70"/>
      <c r="J28" s="71"/>
      <c r="K28" s="71"/>
      <c r="L28" s="71"/>
      <c r="M28" s="71"/>
      <c r="N28" s="15"/>
    </row>
    <row r="29" spans="1:14" s="12" customFormat="1" ht="12.75">
      <c r="A29" s="6"/>
      <c r="D29" s="9"/>
      <c r="E29" s="31"/>
      <c r="G29" s="70"/>
      <c r="H29" s="70"/>
      <c r="J29" s="71"/>
      <c r="K29" s="71"/>
      <c r="L29" s="71"/>
      <c r="M29" s="71"/>
      <c r="N29" s="15"/>
    </row>
    <row r="30" spans="1:14" s="12" customFormat="1" ht="12.75">
      <c r="A30" s="6"/>
      <c r="D30" s="9"/>
      <c r="E30" s="31"/>
      <c r="G30" s="70"/>
      <c r="H30" s="70"/>
      <c r="J30" s="71"/>
      <c r="K30" s="71"/>
      <c r="L30" s="71"/>
      <c r="M30" s="71"/>
      <c r="N30" s="15"/>
    </row>
    <row r="31" spans="1:14" s="12" customFormat="1" ht="12.75">
      <c r="A31" s="29"/>
      <c r="D31" s="9"/>
      <c r="E31" s="31"/>
      <c r="G31" s="70"/>
      <c r="H31" s="70"/>
      <c r="J31" s="71"/>
      <c r="K31" s="71"/>
      <c r="L31" s="71"/>
      <c r="M31" s="71"/>
      <c r="N31" s="15"/>
    </row>
    <row r="32" spans="1:14" s="12" customFormat="1" ht="12.75">
      <c r="A32" s="29"/>
      <c r="D32" s="9"/>
      <c r="E32" s="31"/>
      <c r="G32" s="70"/>
      <c r="H32" s="70"/>
      <c r="J32" s="71"/>
      <c r="K32" s="71"/>
      <c r="L32" s="71"/>
      <c r="M32" s="71"/>
      <c r="N32" s="15"/>
    </row>
    <row r="33" spans="1:14" s="12" customFormat="1" ht="12.75">
      <c r="A33" s="29"/>
      <c r="D33" s="9"/>
      <c r="E33" s="10"/>
      <c r="G33" s="16"/>
      <c r="H33" s="10"/>
      <c r="J33" s="10"/>
      <c r="K33" s="10"/>
      <c r="L33" s="10"/>
      <c r="M33" s="10"/>
      <c r="N33" s="15"/>
    </row>
    <row r="34" spans="1:14" s="12" customFormat="1" ht="12.75">
      <c r="A34" s="41" t="s">
        <v>129</v>
      </c>
      <c r="B34" s="42"/>
      <c r="C34" s="2"/>
      <c r="D34" s="19"/>
      <c r="E34" s="10"/>
      <c r="G34" s="16"/>
      <c r="H34" s="10"/>
      <c r="N34" s="15"/>
    </row>
    <row r="35" spans="1:17" s="78" customFormat="1" ht="13.5">
      <c r="A35" s="73" t="s">
        <v>130</v>
      </c>
      <c r="B35" s="74" t="s">
        <v>131</v>
      </c>
      <c r="C35" s="75">
        <f>C18*$C$14/100</f>
        <v>0</v>
      </c>
      <c r="D35" s="75">
        <f>D18*$C$14/100</f>
        <v>0</v>
      </c>
      <c r="E35" s="75">
        <f>E18*$C$14/100</f>
        <v>0</v>
      </c>
      <c r="F35" s="75">
        <f>F18*$C$14/100</f>
        <v>0</v>
      </c>
      <c r="G35" s="75">
        <f>G18*$C$14/100</f>
        <v>0</v>
      </c>
      <c r="H35" s="75">
        <f>H18*$C$14/100</f>
        <v>0</v>
      </c>
      <c r="I35" s="75">
        <f>I18*$C$14/100</f>
        <v>0</v>
      </c>
      <c r="J35" s="75">
        <f>J18*$C$14/100</f>
        <v>0</v>
      </c>
      <c r="K35" s="75">
        <f>K18*$C$14/100</f>
        <v>0</v>
      </c>
      <c r="L35" s="75">
        <f>L18*$C$14/100</f>
        <v>0</v>
      </c>
      <c r="M35" s="75">
        <f>M18*$C$14/100</f>
        <v>0</v>
      </c>
      <c r="N35" s="75">
        <f>N18*$C$14/100</f>
        <v>0</v>
      </c>
      <c r="O35" s="75">
        <f>O18*$C$14/100</f>
        <v>0</v>
      </c>
      <c r="P35" s="76">
        <f>P18*$C$14/100</f>
        <v>0</v>
      </c>
      <c r="Q35" s="77"/>
    </row>
    <row r="36" spans="1:17" s="78" customFormat="1" ht="12.75">
      <c r="A36" s="79" t="s">
        <v>132</v>
      </c>
      <c r="B36" s="80" t="s">
        <v>133</v>
      </c>
      <c r="C36" s="81">
        <f>C19*$C$15/1000</f>
        <v>0</v>
      </c>
      <c r="D36" s="81">
        <f>D19*$C$15/1000</f>
        <v>0</v>
      </c>
      <c r="E36" s="81">
        <f>E19*$C$15/1000</f>
        <v>0</v>
      </c>
      <c r="F36" s="81">
        <f>F19*$C$15/1000</f>
        <v>0</v>
      </c>
      <c r="G36" s="81">
        <f>G19*$C$15/1000</f>
        <v>0</v>
      </c>
      <c r="H36" s="81">
        <f>H19*$C$15/1000</f>
        <v>0</v>
      </c>
      <c r="I36" s="81">
        <f>I19*$C$15/1000</f>
        <v>0</v>
      </c>
      <c r="J36" s="81">
        <f>J19*$C$15/1000</f>
        <v>0</v>
      </c>
      <c r="K36" s="81">
        <f>K19*$C$15/1000</f>
        <v>0</v>
      </c>
      <c r="L36" s="81">
        <f>L19*$C$15/1000</f>
        <v>0</v>
      </c>
      <c r="M36" s="81">
        <f>M19*$C$15/1000</f>
        <v>0</v>
      </c>
      <c r="N36" s="81">
        <f>N19*$C$15/1000</f>
        <v>0</v>
      </c>
      <c r="O36" s="81">
        <f>O19*$C$15/1000</f>
        <v>0</v>
      </c>
      <c r="P36" s="82">
        <f>P19*$C$15/1000</f>
        <v>0</v>
      </c>
      <c r="Q36" s="77"/>
    </row>
    <row r="37" spans="4:14" s="12" customFormat="1" ht="12.75">
      <c r="D37" s="9"/>
      <c r="E37" s="71"/>
      <c r="G37" s="83"/>
      <c r="H37" s="71"/>
      <c r="J37" s="71"/>
      <c r="K37" s="71"/>
      <c r="L37" s="71"/>
      <c r="M37" s="71"/>
      <c r="N37" s="15"/>
    </row>
    <row r="38" spans="1:14" s="12" customFormat="1" ht="12.75">
      <c r="A38" s="29"/>
      <c r="C38" s="69"/>
      <c r="D38" s="9"/>
      <c r="E38" s="71"/>
      <c r="G38" s="83"/>
      <c r="H38" s="71"/>
      <c r="J38" s="71"/>
      <c r="K38" s="71"/>
      <c r="L38" s="71"/>
      <c r="M38" s="71"/>
      <c r="N38" s="15"/>
    </row>
    <row r="39" spans="1:14" s="12" customFormat="1" ht="12.75">
      <c r="A39" s="72" t="s">
        <v>134</v>
      </c>
      <c r="D39" s="9"/>
      <c r="E39" s="71"/>
      <c r="G39" s="83"/>
      <c r="H39" s="71"/>
      <c r="J39" s="71"/>
      <c r="K39" s="71"/>
      <c r="L39" s="71"/>
      <c r="M39" s="71"/>
      <c r="N39" s="15"/>
    </row>
    <row r="40" spans="1:14" s="12" customFormat="1" ht="12.75">
      <c r="A40" s="72" t="s">
        <v>135</v>
      </c>
      <c r="D40" s="9"/>
      <c r="E40" s="71"/>
      <c r="G40" s="83"/>
      <c r="H40" s="71"/>
      <c r="J40" s="71"/>
      <c r="K40" s="71"/>
      <c r="L40" s="71"/>
      <c r="M40" s="71"/>
      <c r="N40" s="15"/>
    </row>
    <row r="41" spans="1:17" s="12" customFormat="1" ht="12.75">
      <c r="A41" s="72" t="s">
        <v>136</v>
      </c>
      <c r="D41" s="9"/>
      <c r="E41" s="71"/>
      <c r="G41" s="83"/>
      <c r="H41" s="71"/>
      <c r="J41" s="71"/>
      <c r="K41" s="71"/>
      <c r="L41" s="71"/>
      <c r="M41" s="71"/>
      <c r="N41" s="15"/>
      <c r="Q41" s="72" t="s">
        <v>137</v>
      </c>
    </row>
    <row r="42" spans="4:14" s="12" customFormat="1" ht="12.75">
      <c r="D42" s="9"/>
      <c r="E42" s="71"/>
      <c r="G42" s="83"/>
      <c r="H42" s="71"/>
      <c r="J42" s="71"/>
      <c r="K42" s="71"/>
      <c r="L42" s="71"/>
      <c r="M42" s="71"/>
      <c r="N42" s="15"/>
    </row>
    <row r="43" spans="4:14" s="12" customFormat="1" ht="12.75">
      <c r="D43" s="9"/>
      <c r="E43" s="71"/>
      <c r="G43" s="83"/>
      <c r="H43" s="71"/>
      <c r="J43" s="71"/>
      <c r="K43" s="71"/>
      <c r="L43" s="71"/>
      <c r="M43" s="71"/>
      <c r="N43" s="15"/>
    </row>
    <row r="44" spans="4:14" s="12" customFormat="1" ht="12.75">
      <c r="D44" s="9"/>
      <c r="E44" s="71"/>
      <c r="G44" s="83"/>
      <c r="H44" s="71"/>
      <c r="J44" s="71"/>
      <c r="K44" s="71"/>
      <c r="L44" s="71"/>
      <c r="M44" s="71"/>
      <c r="N44" s="15"/>
    </row>
    <row r="45" spans="4:14" s="12" customFormat="1" ht="12.75">
      <c r="D45" s="9"/>
      <c r="E45" s="71"/>
      <c r="G45" s="83"/>
      <c r="H45" s="71"/>
      <c r="J45" s="71"/>
      <c r="K45" s="71"/>
      <c r="L45" s="71"/>
      <c r="M45" s="71"/>
      <c r="N45" s="15"/>
    </row>
    <row r="46" spans="4:14" s="12" customFormat="1" ht="12.75">
      <c r="D46" s="9"/>
      <c r="E46" s="71"/>
      <c r="G46" s="83"/>
      <c r="H46" s="71"/>
      <c r="J46" s="71"/>
      <c r="K46" s="71"/>
      <c r="L46" s="71"/>
      <c r="M46" s="71"/>
      <c r="N46" s="15"/>
    </row>
    <row r="47" spans="4:14" s="12" customFormat="1" ht="12.75">
      <c r="D47" s="9"/>
      <c r="E47" s="71"/>
      <c r="G47" s="83"/>
      <c r="H47" s="71"/>
      <c r="J47" s="71"/>
      <c r="K47" s="71"/>
      <c r="L47" s="71"/>
      <c r="M47" s="71"/>
      <c r="N47" s="15"/>
    </row>
    <row r="48" spans="4:14" s="12" customFormat="1" ht="12.75">
      <c r="D48" s="9"/>
      <c r="E48" s="71"/>
      <c r="G48" s="83"/>
      <c r="H48" s="71"/>
      <c r="J48" s="71"/>
      <c r="K48" s="71"/>
      <c r="L48" s="71"/>
      <c r="M48" s="71"/>
      <c r="N48" s="15"/>
    </row>
    <row r="49" spans="4:14" s="12" customFormat="1" ht="12.75">
      <c r="D49" s="9"/>
      <c r="E49" s="71"/>
      <c r="G49" s="83"/>
      <c r="H49" s="71"/>
      <c r="J49" s="71"/>
      <c r="K49" s="71"/>
      <c r="L49" s="71"/>
      <c r="M49" s="71"/>
      <c r="N49" s="15"/>
    </row>
    <row r="50" spans="4:14" s="12" customFormat="1" ht="12.75">
      <c r="D50" s="9"/>
      <c r="E50" s="71"/>
      <c r="G50" s="83"/>
      <c r="H50" s="71"/>
      <c r="J50" s="71"/>
      <c r="K50" s="71"/>
      <c r="L50" s="71"/>
      <c r="M50" s="71"/>
      <c r="N50" s="15"/>
    </row>
    <row r="51" spans="4:14" s="12" customFormat="1" ht="12.75">
      <c r="D51" s="9"/>
      <c r="E51" s="71"/>
      <c r="G51" s="83"/>
      <c r="H51" s="71"/>
      <c r="N51" s="15"/>
    </row>
    <row r="52" spans="4:14" s="12" customFormat="1" ht="12.75">
      <c r="D52" s="9"/>
      <c r="E52" s="71"/>
      <c r="G52" s="83"/>
      <c r="H52" s="71"/>
      <c r="N52" s="15"/>
    </row>
    <row r="53" spans="4:14" s="12" customFormat="1" ht="12.75">
      <c r="D53" s="9"/>
      <c r="E53" s="71"/>
      <c r="G53" s="83"/>
      <c r="H53" s="71"/>
      <c r="N53" s="15"/>
    </row>
    <row r="54" spans="1:14" s="12" customFormat="1" ht="12.75">
      <c r="A54" s="84">
        <f>A18</f>
        <v>0</v>
      </c>
      <c r="B54" s="85">
        <f>A35</f>
        <v>0</v>
      </c>
      <c r="C54" s="85">
        <f>A36</f>
        <v>0</v>
      </c>
      <c r="D54" s="86">
        <f>A19</f>
        <v>0</v>
      </c>
      <c r="E54" s="71"/>
      <c r="G54" s="83"/>
      <c r="H54" s="71"/>
      <c r="N54" s="15"/>
    </row>
    <row r="55" spans="1:14" s="12" customFormat="1" ht="13.5">
      <c r="A55" s="87" t="s">
        <v>138</v>
      </c>
      <c r="B55" s="78" t="s">
        <v>139</v>
      </c>
      <c r="C55" s="88">
        <f>B36</f>
        <v>0</v>
      </c>
      <c r="D55" s="89" t="s">
        <v>140</v>
      </c>
      <c r="E55" s="71"/>
      <c r="G55" s="83"/>
      <c r="H55" s="71"/>
      <c r="N55" s="15"/>
    </row>
    <row r="56" spans="1:14" s="12" customFormat="1" ht="12.75">
      <c r="A56" s="90">
        <f>C18</f>
        <v>0</v>
      </c>
      <c r="B56" s="91">
        <f>C35</f>
        <v>0</v>
      </c>
      <c r="C56" s="91">
        <f>C36</f>
        <v>0</v>
      </c>
      <c r="D56" s="92">
        <f>C19</f>
        <v>0</v>
      </c>
      <c r="E56" s="71"/>
      <c r="G56" s="83"/>
      <c r="H56" s="71"/>
      <c r="J56" s="71"/>
      <c r="K56" s="71"/>
      <c r="L56" s="71"/>
      <c r="M56" s="71"/>
      <c r="N56" s="15"/>
    </row>
    <row r="57" spans="1:14" s="12" customFormat="1" ht="12.75">
      <c r="A57" s="90">
        <f>D18</f>
        <v>0</v>
      </c>
      <c r="B57" s="91">
        <f>D35</f>
        <v>0</v>
      </c>
      <c r="C57" s="91">
        <f>D36</f>
        <v>0</v>
      </c>
      <c r="D57" s="92">
        <f>D19</f>
        <v>0</v>
      </c>
      <c r="E57" s="71"/>
      <c r="G57" s="83"/>
      <c r="H57" s="71"/>
      <c r="J57" s="71"/>
      <c r="K57" s="71"/>
      <c r="L57" s="71"/>
      <c r="M57" s="71"/>
      <c r="N57" s="15"/>
    </row>
    <row r="58" spans="1:14" s="12" customFormat="1" ht="12.75">
      <c r="A58" s="90">
        <f>E18</f>
        <v>0</v>
      </c>
      <c r="B58" s="91">
        <f>E35</f>
        <v>0</v>
      </c>
      <c r="C58" s="91">
        <f>E36</f>
        <v>0</v>
      </c>
      <c r="D58" s="92">
        <f>E19</f>
        <v>0</v>
      </c>
      <c r="E58" s="71"/>
      <c r="G58" s="83"/>
      <c r="H58" s="71"/>
      <c r="J58" s="71"/>
      <c r="K58" s="71"/>
      <c r="L58" s="71"/>
      <c r="M58" s="71"/>
      <c r="N58" s="15"/>
    </row>
    <row r="59" spans="1:14" s="12" customFormat="1" ht="12.75">
      <c r="A59" s="90">
        <f>F18</f>
        <v>0</v>
      </c>
      <c r="B59" s="91">
        <f>F35</f>
        <v>0</v>
      </c>
      <c r="C59" s="91">
        <f>F36</f>
        <v>0</v>
      </c>
      <c r="D59" s="92">
        <f>F19</f>
        <v>0</v>
      </c>
      <c r="E59" s="71"/>
      <c r="G59" s="83"/>
      <c r="H59" s="71"/>
      <c r="J59" s="71"/>
      <c r="K59" s="71"/>
      <c r="L59" s="71"/>
      <c r="M59" s="71"/>
      <c r="N59" s="15"/>
    </row>
    <row r="60" spans="1:14" s="12" customFormat="1" ht="12.75">
      <c r="A60" s="90">
        <f>G18</f>
        <v>0</v>
      </c>
      <c r="B60" s="91">
        <f>G35</f>
        <v>0</v>
      </c>
      <c r="C60" s="91">
        <f>G36</f>
        <v>0</v>
      </c>
      <c r="D60" s="92">
        <f>G19</f>
        <v>0</v>
      </c>
      <c r="E60" s="71"/>
      <c r="G60" s="83"/>
      <c r="H60" s="71"/>
      <c r="J60" s="71"/>
      <c r="K60" s="71"/>
      <c r="L60" s="71"/>
      <c r="M60" s="71"/>
      <c r="N60" s="15"/>
    </row>
    <row r="61" spans="1:14" s="12" customFormat="1" ht="12.75">
      <c r="A61" s="90">
        <f>H18</f>
        <v>0</v>
      </c>
      <c r="B61" s="91">
        <f>H35</f>
        <v>0</v>
      </c>
      <c r="C61" s="91">
        <f>H36</f>
        <v>0</v>
      </c>
      <c r="D61" s="92">
        <f>H19</f>
        <v>0</v>
      </c>
      <c r="E61" s="71"/>
      <c r="G61" s="83"/>
      <c r="H61" s="71"/>
      <c r="J61" s="71"/>
      <c r="K61" s="71"/>
      <c r="L61" s="71"/>
      <c r="M61" s="71"/>
      <c r="N61" s="15"/>
    </row>
    <row r="62" spans="1:14" s="12" customFormat="1" ht="12.75">
      <c r="A62" s="90">
        <f>I18</f>
        <v>0</v>
      </c>
      <c r="B62" s="91">
        <f>I35</f>
        <v>0</v>
      </c>
      <c r="C62" s="91">
        <f>I36</f>
        <v>0</v>
      </c>
      <c r="D62" s="92">
        <f>I19</f>
        <v>0</v>
      </c>
      <c r="E62" s="71"/>
      <c r="G62" s="83"/>
      <c r="H62" s="71"/>
      <c r="J62" s="71"/>
      <c r="K62" s="71"/>
      <c r="L62" s="71"/>
      <c r="M62" s="71"/>
      <c r="N62" s="15"/>
    </row>
    <row r="63" spans="1:14" s="12" customFormat="1" ht="12.75">
      <c r="A63" s="90">
        <f>J18</f>
        <v>0</v>
      </c>
      <c r="B63" s="91">
        <f>J35</f>
        <v>0</v>
      </c>
      <c r="C63" s="91">
        <f>J36</f>
        <v>0</v>
      </c>
      <c r="D63" s="92">
        <f>J19</f>
        <v>0</v>
      </c>
      <c r="E63" s="71"/>
      <c r="G63" s="83"/>
      <c r="H63" s="71"/>
      <c r="J63" s="71"/>
      <c r="K63" s="71"/>
      <c r="L63" s="71"/>
      <c r="M63" s="71"/>
      <c r="N63" s="15"/>
    </row>
    <row r="64" spans="1:14" s="12" customFormat="1" ht="12.75">
      <c r="A64" s="90">
        <f>K18</f>
        <v>0</v>
      </c>
      <c r="B64" s="91">
        <f>K35</f>
        <v>0</v>
      </c>
      <c r="C64" s="91">
        <f>K36</f>
        <v>0</v>
      </c>
      <c r="D64" s="92">
        <f>K19</f>
        <v>0</v>
      </c>
      <c r="E64" s="71"/>
      <c r="G64" s="83"/>
      <c r="H64" s="71"/>
      <c r="J64" s="71"/>
      <c r="K64" s="71"/>
      <c r="L64" s="71"/>
      <c r="M64" s="71"/>
      <c r="N64" s="15"/>
    </row>
    <row r="65" spans="1:14" s="12" customFormat="1" ht="12.75">
      <c r="A65" s="90">
        <f>L18</f>
        <v>0</v>
      </c>
      <c r="B65" s="91">
        <f>L35</f>
        <v>0</v>
      </c>
      <c r="C65" s="91">
        <f>L36</f>
        <v>0</v>
      </c>
      <c r="D65" s="92">
        <f>L19</f>
        <v>0</v>
      </c>
      <c r="E65" s="71"/>
      <c r="G65" s="83"/>
      <c r="H65" s="71"/>
      <c r="J65" s="71"/>
      <c r="K65" s="71"/>
      <c r="L65" s="71"/>
      <c r="M65" s="71"/>
      <c r="N65" s="15"/>
    </row>
    <row r="66" spans="1:14" s="12" customFormat="1" ht="12.75">
      <c r="A66" s="90">
        <f>M18</f>
        <v>0</v>
      </c>
      <c r="B66" s="91">
        <f>M35</f>
        <v>0</v>
      </c>
      <c r="C66" s="91">
        <f>M36</f>
        <v>0</v>
      </c>
      <c r="D66" s="92">
        <f>M19</f>
        <v>0</v>
      </c>
      <c r="E66" s="71"/>
      <c r="G66" s="83"/>
      <c r="H66" s="71"/>
      <c r="J66" s="71"/>
      <c r="K66" s="71"/>
      <c r="L66" s="71"/>
      <c r="M66" s="71"/>
      <c r="N66" s="15"/>
    </row>
    <row r="67" spans="1:14" s="12" customFormat="1" ht="12.75">
      <c r="A67" s="90">
        <f>N18</f>
        <v>0</v>
      </c>
      <c r="B67" s="91">
        <f>N35</f>
        <v>0</v>
      </c>
      <c r="C67" s="91">
        <f>N36</f>
        <v>0</v>
      </c>
      <c r="D67" s="92">
        <f>N19</f>
        <v>0</v>
      </c>
      <c r="E67" s="71"/>
      <c r="G67" s="83"/>
      <c r="H67" s="71"/>
      <c r="J67" s="71"/>
      <c r="K67" s="71"/>
      <c r="L67" s="71"/>
      <c r="M67" s="71"/>
      <c r="N67" s="15"/>
    </row>
    <row r="68" spans="1:14" s="12" customFormat="1" ht="12.75">
      <c r="A68" s="90">
        <f>O18</f>
        <v>0</v>
      </c>
      <c r="B68" s="91">
        <f>O35</f>
        <v>0</v>
      </c>
      <c r="C68" s="91">
        <f>O36</f>
        <v>0</v>
      </c>
      <c r="D68" s="92">
        <f>O19</f>
        <v>0</v>
      </c>
      <c r="E68" s="71"/>
      <c r="G68" s="83"/>
      <c r="H68" s="71"/>
      <c r="J68" s="71"/>
      <c r="K68" s="71"/>
      <c r="L68" s="71"/>
      <c r="M68" s="71"/>
      <c r="N68" s="15"/>
    </row>
    <row r="69" spans="1:14" s="12" customFormat="1" ht="12.75">
      <c r="A69" s="93">
        <f>P18</f>
        <v>0</v>
      </c>
      <c r="B69" s="94">
        <f>P35</f>
        <v>0</v>
      </c>
      <c r="C69" s="94">
        <f>P36</f>
        <v>0</v>
      </c>
      <c r="D69" s="95">
        <f>P19</f>
        <v>0</v>
      </c>
      <c r="E69" s="71"/>
      <c r="G69" s="83"/>
      <c r="H69" s="71"/>
      <c r="J69" s="71"/>
      <c r="K69" s="71"/>
      <c r="L69" s="71"/>
      <c r="M69" s="71"/>
      <c r="N69" s="15"/>
    </row>
  </sheetData>
  <printOptions gridLines="1"/>
  <pageMargins left="0.7875" right="0.5701388888888889" top="0.7875" bottom="0.7875" header="0.5" footer="0.5"/>
  <pageSetup cellComments="asDisplayed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workbookViewId="0" topLeftCell="A5">
      <selection activeCell="M34" sqref="M34"/>
    </sheetView>
  </sheetViews>
  <sheetFormatPr defaultColWidth="11.421875" defaultRowHeight="12.75"/>
  <cols>
    <col min="1" max="1" width="16.8515625" style="0" customWidth="1"/>
    <col min="2" max="2" width="10.28125" style="0" customWidth="1"/>
    <col min="3" max="13" width="6.28125" style="0" customWidth="1"/>
    <col min="14" max="14" width="19.421875" style="0" customWidth="1"/>
    <col min="15" max="256" width="9.7109375" style="0" customWidth="1"/>
  </cols>
  <sheetData>
    <row r="1" spans="1:255" ht="17.25">
      <c r="A1" s="1" t="s">
        <v>141</v>
      </c>
      <c r="B1" s="2"/>
      <c r="C1" s="2"/>
      <c r="D1" s="3"/>
      <c r="E1" s="71"/>
      <c r="F1" s="12"/>
      <c r="I1" s="71"/>
      <c r="K1" s="97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31"/>
      <c r="IU1" s="31"/>
    </row>
    <row r="2" spans="1:255" ht="12.75">
      <c r="A2" s="6"/>
      <c r="B2" s="12"/>
      <c r="C2" s="8"/>
      <c r="D2" s="9"/>
      <c r="E2" s="10"/>
      <c r="F2" s="12"/>
      <c r="G2" s="98">
        <f ca="1">TODAY()</f>
        <v>0</v>
      </c>
      <c r="H2" s="14" t="s">
        <v>142</v>
      </c>
      <c r="I2" s="12"/>
      <c r="J2" s="10"/>
      <c r="K2" s="1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31"/>
      <c r="IU2" s="31"/>
    </row>
    <row r="3" spans="1:255" ht="12.75">
      <c r="A3" s="17" t="s">
        <v>143</v>
      </c>
      <c r="B3" s="2"/>
      <c r="C3" s="2"/>
      <c r="D3" s="19"/>
      <c r="E3" s="10"/>
      <c r="F3" s="12"/>
      <c r="G3" s="16"/>
      <c r="H3" s="10"/>
      <c r="I3" s="12"/>
      <c r="J3" s="10"/>
      <c r="K3" s="1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31"/>
      <c r="IU3" s="31"/>
    </row>
    <row r="4" spans="1:255" ht="12.75">
      <c r="A4" s="25" t="s">
        <v>144</v>
      </c>
      <c r="B4" s="12" t="s">
        <v>145</v>
      </c>
      <c r="C4" s="7">
        <v>5</v>
      </c>
      <c r="D4" s="12" t="s">
        <v>146</v>
      </c>
      <c r="E4" s="10"/>
      <c r="F4" s="31"/>
      <c r="G4" s="11" t="s">
        <v>147</v>
      </c>
      <c r="H4" s="96"/>
      <c r="I4" s="12"/>
      <c r="J4" s="31"/>
      <c r="K4" s="31"/>
      <c r="L4" s="3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31"/>
      <c r="IU4" s="31"/>
    </row>
    <row r="5" spans="1:255" ht="12.75">
      <c r="A5" s="29" t="s">
        <v>148</v>
      </c>
      <c r="B5" s="12" t="s">
        <v>149</v>
      </c>
      <c r="C5" s="7">
        <v>5</v>
      </c>
      <c r="D5" s="12"/>
      <c r="E5" s="10"/>
      <c r="F5" s="31"/>
      <c r="G5" s="16"/>
      <c r="H5" s="10"/>
      <c r="I5" s="12"/>
      <c r="J5" s="31"/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31"/>
      <c r="IU5" s="31"/>
    </row>
    <row r="6" spans="1:255" ht="12.75">
      <c r="A6" s="29" t="s">
        <v>150</v>
      </c>
      <c r="B6" s="12" t="s">
        <v>151</v>
      </c>
      <c r="C6" s="99">
        <f>C4*C5</f>
        <v>0</v>
      </c>
      <c r="D6" s="12" t="s">
        <v>152</v>
      </c>
      <c r="E6" s="10"/>
      <c r="F6" s="12"/>
      <c r="G6" s="16"/>
      <c r="H6" s="10"/>
      <c r="I6" s="12"/>
      <c r="J6" s="10"/>
      <c r="K6" s="1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31"/>
      <c r="IU6" s="31"/>
    </row>
    <row r="7" spans="1:255" ht="12.75">
      <c r="A7" s="29" t="s">
        <v>153</v>
      </c>
      <c r="B7" s="12" t="s">
        <v>154</v>
      </c>
      <c r="C7" s="99">
        <f>PI()*C4^2/4</f>
        <v>0</v>
      </c>
      <c r="D7" s="100" t="s">
        <v>155</v>
      </c>
      <c r="E7" s="10"/>
      <c r="F7" s="12"/>
      <c r="G7" s="16"/>
      <c r="H7" s="10"/>
      <c r="I7" s="12"/>
      <c r="J7" s="10"/>
      <c r="K7" s="15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31"/>
      <c r="IU7" s="31"/>
    </row>
    <row r="8" spans="1:255" ht="12.75">
      <c r="A8" s="29"/>
      <c r="B8" s="12"/>
      <c r="C8" s="31"/>
      <c r="D8" s="100"/>
      <c r="E8" s="10"/>
      <c r="F8" s="12"/>
      <c r="G8" s="16"/>
      <c r="H8" s="10"/>
      <c r="I8" s="12"/>
      <c r="J8" s="10"/>
      <c r="K8" s="1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31"/>
      <c r="IU8" s="31"/>
    </row>
    <row r="9" spans="1:255" ht="12.75">
      <c r="A9" s="41" t="s">
        <v>156</v>
      </c>
      <c r="B9" s="28"/>
      <c r="C9" s="2"/>
      <c r="D9" s="19"/>
      <c r="E9" s="10"/>
      <c r="F9" s="12"/>
      <c r="G9" s="16"/>
      <c r="H9" s="10"/>
      <c r="I9" s="12"/>
      <c r="J9" s="12"/>
      <c r="K9" s="1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31"/>
      <c r="IU9" s="31"/>
    </row>
    <row r="10" spans="1:255" ht="13.5">
      <c r="A10" s="12" t="s">
        <v>157</v>
      </c>
      <c r="B10" s="12" t="s">
        <v>158</v>
      </c>
      <c r="C10" s="101">
        <v>0</v>
      </c>
      <c r="D10" s="101">
        <v>0.04</v>
      </c>
      <c r="E10" s="101">
        <v>0.08</v>
      </c>
      <c r="F10" s="101">
        <v>0.12</v>
      </c>
      <c r="G10" s="101">
        <v>0.16</v>
      </c>
      <c r="H10" s="101">
        <v>0.19</v>
      </c>
      <c r="I10" s="101">
        <v>0.31</v>
      </c>
      <c r="J10" s="101">
        <v>0.63</v>
      </c>
      <c r="K10" s="101">
        <v>1.13</v>
      </c>
      <c r="L10" s="101">
        <v>1.63</v>
      </c>
      <c r="M10" s="101">
        <v>1.88</v>
      </c>
      <c r="N10" s="3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31"/>
      <c r="IU10" s="31"/>
    </row>
    <row r="11" spans="1:255" ht="12.75">
      <c r="A11" s="31" t="s">
        <v>159</v>
      </c>
      <c r="B11" s="12" t="s">
        <v>160</v>
      </c>
      <c r="C11" s="101">
        <v>0</v>
      </c>
      <c r="D11" s="101">
        <v>1.96</v>
      </c>
      <c r="E11" s="101">
        <v>3.92</v>
      </c>
      <c r="F11" s="101">
        <v>5.88</v>
      </c>
      <c r="G11" s="101">
        <v>6.86</v>
      </c>
      <c r="H11" s="101">
        <v>7.45</v>
      </c>
      <c r="I11" s="101">
        <v>8.82</v>
      </c>
      <c r="J11" s="101">
        <v>10.98</v>
      </c>
      <c r="K11" s="101">
        <v>12.6</v>
      </c>
      <c r="L11" s="101">
        <v>10.78</v>
      </c>
      <c r="M11" s="101">
        <v>7.84</v>
      </c>
      <c r="N11" s="3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31"/>
      <c r="IU11" s="31"/>
    </row>
    <row r="12" spans="1:255" ht="12.75">
      <c r="A12" s="29"/>
      <c r="B12" s="12"/>
      <c r="C12" s="31"/>
      <c r="D12" s="31"/>
      <c r="E12" s="31"/>
      <c r="F12" s="12"/>
      <c r="G12" s="31"/>
      <c r="H12" s="31"/>
      <c r="I12" s="12"/>
      <c r="J12" s="71"/>
      <c r="K12" s="15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31"/>
      <c r="IU12" s="31"/>
    </row>
    <row r="13" spans="1:255" ht="13.5">
      <c r="A13" s="46" t="s">
        <v>161</v>
      </c>
      <c r="B13" s="47" t="s">
        <v>162</v>
      </c>
      <c r="C13" s="48">
        <f>100*C10/C$6</f>
        <v>0</v>
      </c>
      <c r="D13" s="48">
        <f>100*D10/$C$6</f>
        <v>0</v>
      </c>
      <c r="E13" s="48">
        <f>100*E10/$C$6</f>
        <v>0</v>
      </c>
      <c r="F13" s="48">
        <f>100*F10/$C$6</f>
        <v>0</v>
      </c>
      <c r="G13" s="48">
        <f>100*G10/$C$6</f>
        <v>0</v>
      </c>
      <c r="H13" s="48">
        <f>100*H10/$C$6</f>
        <v>0</v>
      </c>
      <c r="I13" s="48">
        <f>100*I10/$C$6</f>
        <v>0</v>
      </c>
      <c r="J13" s="48">
        <f>100*J10/$C$6</f>
        <v>0</v>
      </c>
      <c r="K13" s="48">
        <f>100*K10/$C$6</f>
        <v>0</v>
      </c>
      <c r="L13" s="48">
        <f>100*L10/$C$6</f>
        <v>0</v>
      </c>
      <c r="M13" s="102">
        <f>100*M10/$C$6</f>
        <v>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31"/>
      <c r="IU13" s="31"/>
    </row>
    <row r="14" spans="1:255" ht="13.5">
      <c r="A14" s="53" t="s">
        <v>163</v>
      </c>
      <c r="B14" s="54" t="s">
        <v>164</v>
      </c>
      <c r="C14" s="103">
        <f>C11*1000/C$7</f>
        <v>0</v>
      </c>
      <c r="D14" s="55">
        <f>D11*1000/$C$7</f>
        <v>0</v>
      </c>
      <c r="E14" s="55">
        <f>E11*1000/$C$7</f>
        <v>0</v>
      </c>
      <c r="F14" s="55">
        <f>F11*1000/$C$7</f>
        <v>0</v>
      </c>
      <c r="G14" s="55">
        <f>G11*1000/$C$7</f>
        <v>0</v>
      </c>
      <c r="H14" s="55">
        <f>H11*1000/$C$7</f>
        <v>0</v>
      </c>
      <c r="I14" s="55">
        <f>I11*1000/$C$7</f>
        <v>0</v>
      </c>
      <c r="J14" s="55">
        <f>J11*1000/$C$7</f>
        <v>0</v>
      </c>
      <c r="K14" s="55">
        <f>K11*1000/$C$7</f>
        <v>0</v>
      </c>
      <c r="L14" s="55">
        <f>L11*1000/$C$7</f>
        <v>0</v>
      </c>
      <c r="M14" s="58">
        <f>M11*1000/$C$7</f>
        <v>0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31"/>
      <c r="IU14" s="31"/>
    </row>
    <row r="15" spans="1:255" ht="12.75">
      <c r="A15" s="29"/>
      <c r="B15" s="12"/>
      <c r="C15" s="31"/>
      <c r="D15" s="31"/>
      <c r="E15" s="31"/>
      <c r="F15" s="12"/>
      <c r="G15" s="31"/>
      <c r="H15" s="31"/>
      <c r="I15" s="31"/>
      <c r="J15" s="71"/>
      <c r="K15" s="1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31"/>
      <c r="IU15" s="31"/>
    </row>
    <row r="16" spans="1:255" ht="12.75">
      <c r="A16" s="29" t="s">
        <v>165</v>
      </c>
      <c r="B16" s="12" t="s">
        <v>166</v>
      </c>
      <c r="C16" s="69">
        <f>D14/(D13*10)</f>
        <v>0</v>
      </c>
      <c r="D16" s="31"/>
      <c r="E16" s="31"/>
      <c r="F16" s="12"/>
      <c r="G16" s="70"/>
      <c r="H16" s="70"/>
      <c r="I16" s="12"/>
      <c r="J16" s="71"/>
      <c r="K16" s="15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31"/>
      <c r="IU16" s="31"/>
    </row>
    <row r="17" spans="1:255" ht="12.75">
      <c r="A17" s="29"/>
      <c r="B17" s="12"/>
      <c r="C17" s="31"/>
      <c r="D17" s="31"/>
      <c r="E17" s="31"/>
      <c r="F17" s="12"/>
      <c r="G17" s="70"/>
      <c r="H17" s="70"/>
      <c r="I17" s="12"/>
      <c r="J17" s="71"/>
      <c r="K17" s="15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31"/>
      <c r="IU17" s="31"/>
    </row>
    <row r="18" spans="1:255" ht="12.75">
      <c r="A18" s="72" t="s">
        <v>167</v>
      </c>
      <c r="B18" s="12"/>
      <c r="C18" s="31"/>
      <c r="D18" s="31"/>
      <c r="E18" s="31"/>
      <c r="F18" s="12"/>
      <c r="G18" s="70"/>
      <c r="H18" s="70"/>
      <c r="I18" s="12"/>
      <c r="J18" s="71"/>
      <c r="K18" s="15"/>
      <c r="L18" s="12"/>
      <c r="M18" s="12"/>
      <c r="N18" s="72" t="s">
        <v>168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31"/>
      <c r="IU18" s="31"/>
    </row>
    <row r="19" spans="1:255" ht="12.75">
      <c r="A19" s="72" t="s">
        <v>169</v>
      </c>
      <c r="B19" s="12"/>
      <c r="C19" s="31"/>
      <c r="D19" s="31"/>
      <c r="E19" s="31"/>
      <c r="F19" s="12"/>
      <c r="G19" s="70"/>
      <c r="H19" s="70"/>
      <c r="I19" s="12"/>
      <c r="J19" s="71"/>
      <c r="K19" s="15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31"/>
      <c r="IU19" s="31"/>
    </row>
    <row r="20" spans="1:255" ht="12.75">
      <c r="A20" s="72" t="s">
        <v>170</v>
      </c>
      <c r="B20" s="12"/>
      <c r="C20" s="31"/>
      <c r="D20" s="31"/>
      <c r="E20" s="31"/>
      <c r="F20" s="12"/>
      <c r="G20" s="70"/>
      <c r="H20" s="70"/>
      <c r="I20" s="12"/>
      <c r="J20" s="71"/>
      <c r="K20" s="15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31"/>
      <c r="IU20" s="31"/>
    </row>
    <row r="21" spans="1:255" ht="12.75">
      <c r="A21" s="29"/>
      <c r="B21" s="12"/>
      <c r="C21" s="31"/>
      <c r="D21" s="31"/>
      <c r="E21" s="31"/>
      <c r="F21" s="12"/>
      <c r="G21" s="70"/>
      <c r="H21" s="70"/>
      <c r="I21" s="12"/>
      <c r="J21" s="71"/>
      <c r="K21" s="15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31"/>
      <c r="IU21" s="31"/>
    </row>
    <row r="22" spans="1:255" ht="12.75">
      <c r="A22" s="29"/>
      <c r="B22" s="12"/>
      <c r="C22" s="31"/>
      <c r="D22" s="31"/>
      <c r="E22" s="31"/>
      <c r="F22" s="12"/>
      <c r="G22" s="70"/>
      <c r="H22" s="70"/>
      <c r="I22" s="12"/>
      <c r="J22" s="71"/>
      <c r="K22" s="15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31"/>
      <c r="IU22" s="31"/>
    </row>
    <row r="23" spans="1:255" ht="12.75">
      <c r="A23" s="29"/>
      <c r="B23" s="12"/>
      <c r="C23" s="12"/>
      <c r="D23" s="9"/>
      <c r="E23" s="31"/>
      <c r="F23" s="12"/>
      <c r="G23" s="70"/>
      <c r="H23" s="70"/>
      <c r="I23" s="12"/>
      <c r="J23" s="71"/>
      <c r="K23" s="15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31"/>
      <c r="IU23" s="31"/>
    </row>
    <row r="24" spans="1:255" ht="12.75">
      <c r="A24" s="6"/>
      <c r="B24" s="12"/>
      <c r="C24" s="12"/>
      <c r="D24" s="9"/>
      <c r="E24" s="31"/>
      <c r="F24" s="12"/>
      <c r="G24" s="70"/>
      <c r="H24" s="70"/>
      <c r="I24" s="12"/>
      <c r="J24" s="71"/>
      <c r="K24" s="15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31"/>
      <c r="IU24" s="31"/>
    </row>
    <row r="25" spans="1:255" ht="12.75">
      <c r="A25" s="6"/>
      <c r="B25" s="12"/>
      <c r="C25" s="12"/>
      <c r="D25" s="9"/>
      <c r="E25" s="31"/>
      <c r="F25" s="12"/>
      <c r="G25" s="70"/>
      <c r="H25" s="70"/>
      <c r="I25" s="12"/>
      <c r="J25" s="71"/>
      <c r="K25" s="1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31"/>
      <c r="IU25" s="31"/>
    </row>
    <row r="26" spans="1:255" ht="12.75">
      <c r="A26" s="29"/>
      <c r="B26" s="12"/>
      <c r="C26" s="12"/>
      <c r="D26" s="9"/>
      <c r="E26" s="31"/>
      <c r="F26" s="12"/>
      <c r="G26" s="70"/>
      <c r="H26" s="70"/>
      <c r="I26" s="12"/>
      <c r="J26" s="71"/>
      <c r="K26" s="15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31"/>
      <c r="IU26" s="31"/>
    </row>
    <row r="27" spans="1:255" ht="12.75">
      <c r="A27" s="29"/>
      <c r="B27" s="12"/>
      <c r="C27" s="12"/>
      <c r="D27" s="9"/>
      <c r="E27" s="31"/>
      <c r="F27" s="12"/>
      <c r="G27" s="70"/>
      <c r="H27" s="70"/>
      <c r="I27" s="12"/>
      <c r="J27" s="71"/>
      <c r="K27" s="15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31"/>
      <c r="IU27" s="31"/>
    </row>
    <row r="28" spans="1:255" ht="12.75">
      <c r="A28" s="29"/>
      <c r="B28" s="12"/>
      <c r="C28" s="12"/>
      <c r="D28" s="9"/>
      <c r="E28" s="10"/>
      <c r="F28" s="12"/>
      <c r="G28" s="16"/>
      <c r="H28" s="10"/>
      <c r="I28" s="12"/>
      <c r="J28" s="10"/>
      <c r="K28" s="15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31"/>
      <c r="IU28" s="31"/>
    </row>
    <row r="29" spans="1:255" ht="12.75">
      <c r="A29" s="41" t="s">
        <v>171</v>
      </c>
      <c r="B29" s="28"/>
      <c r="C29" s="2"/>
      <c r="D29" s="19"/>
      <c r="E29" s="10"/>
      <c r="F29" s="12"/>
      <c r="G29" s="16"/>
      <c r="H29" s="10"/>
      <c r="I29" s="12"/>
      <c r="J29" s="12"/>
      <c r="K29" s="15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31"/>
      <c r="IU29" s="31"/>
    </row>
    <row r="30" spans="1:255" ht="13.5">
      <c r="A30" s="12" t="s">
        <v>172</v>
      </c>
      <c r="B30" s="104" t="s">
        <v>173</v>
      </c>
      <c r="C30" s="101">
        <v>0</v>
      </c>
      <c r="D30" s="101">
        <v>0.16</v>
      </c>
      <c r="E30" s="101">
        <v>0.32</v>
      </c>
      <c r="F30" s="101">
        <v>0.48</v>
      </c>
      <c r="G30" s="101">
        <v>0.64</v>
      </c>
      <c r="H30" s="101">
        <v>0.76</v>
      </c>
      <c r="I30" s="101">
        <v>1.24</v>
      </c>
      <c r="J30" s="101">
        <v>2.52</v>
      </c>
      <c r="K30" s="101">
        <v>4.52</v>
      </c>
      <c r="L30" s="101">
        <v>6.52</v>
      </c>
      <c r="M30" s="101">
        <v>7.52</v>
      </c>
      <c r="N30" s="105" t="s">
        <v>174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31"/>
      <c r="IU30" s="31"/>
    </row>
    <row r="31" spans="1:255" ht="13.5">
      <c r="A31" s="31" t="s">
        <v>175</v>
      </c>
      <c r="B31" s="106" t="s">
        <v>176</v>
      </c>
      <c r="C31" s="107">
        <v>0</v>
      </c>
      <c r="D31" s="107">
        <v>99.8</v>
      </c>
      <c r="E31" s="107">
        <v>199.6</v>
      </c>
      <c r="F31" s="107">
        <v>299.5</v>
      </c>
      <c r="G31" s="107">
        <v>349.4</v>
      </c>
      <c r="H31" s="107">
        <v>379.4</v>
      </c>
      <c r="I31" s="107">
        <v>449.2</v>
      </c>
      <c r="J31" s="107">
        <v>559.2</v>
      </c>
      <c r="K31" s="107">
        <v>641.7</v>
      </c>
      <c r="L31" s="107">
        <v>549</v>
      </c>
      <c r="M31" s="107">
        <v>399.3</v>
      </c>
      <c r="N31" s="10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31"/>
      <c r="IU31" s="31"/>
    </row>
    <row r="32" spans="1:255" ht="12.75">
      <c r="A32" s="12"/>
      <c r="B32" s="12"/>
      <c r="C32" s="12"/>
      <c r="D32" s="9"/>
      <c r="E32" s="71"/>
      <c r="F32" s="12"/>
      <c r="G32" s="83"/>
      <c r="H32" s="71"/>
      <c r="I32" s="12"/>
      <c r="J32" s="12"/>
      <c r="K32" s="15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31"/>
      <c r="IU32" s="31"/>
    </row>
    <row r="33" spans="1:255" ht="13.5">
      <c r="A33" s="73" t="s">
        <v>177</v>
      </c>
      <c r="B33" s="74" t="s">
        <v>178</v>
      </c>
      <c r="C33" s="49">
        <f>C30*$C$6/100</f>
        <v>0</v>
      </c>
      <c r="D33" s="49">
        <f>D30*$C$6/100</f>
        <v>0</v>
      </c>
      <c r="E33" s="49">
        <f>E30*$C$6/100</f>
        <v>0</v>
      </c>
      <c r="F33" s="49">
        <f>F30*$C$6/100</f>
        <v>0</v>
      </c>
      <c r="G33" s="49">
        <f>G30*$C$6/100</f>
        <v>0</v>
      </c>
      <c r="H33" s="49">
        <f>H30*$C$6/100</f>
        <v>0</v>
      </c>
      <c r="I33" s="49">
        <f>I30*$C$6/100</f>
        <v>0</v>
      </c>
      <c r="J33" s="49">
        <f>J30*$C$6/100</f>
        <v>0</v>
      </c>
      <c r="K33" s="49">
        <f>K30*$C$6/100</f>
        <v>0</v>
      </c>
      <c r="L33" s="49">
        <f>L30*$C$6/100</f>
        <v>0</v>
      </c>
      <c r="M33" s="109">
        <f>M30*$C$6/100</f>
        <v>0</v>
      </c>
      <c r="N33" s="7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7"/>
      <c r="IU33" s="77"/>
    </row>
    <row r="34" spans="1:255" ht="12.75">
      <c r="A34" s="79" t="s">
        <v>179</v>
      </c>
      <c r="B34" s="80" t="s">
        <v>180</v>
      </c>
      <c r="C34" s="110">
        <f>C31*$C$7/1000</f>
        <v>0</v>
      </c>
      <c r="D34" s="110">
        <f>D31*$C$7/1000</f>
        <v>0</v>
      </c>
      <c r="E34" s="110">
        <f>E31*$C$7/1000</f>
        <v>0</v>
      </c>
      <c r="F34" s="110">
        <f>F31*$C$7/1000</f>
        <v>0</v>
      </c>
      <c r="G34" s="110">
        <f>G31*$C$7/1000</f>
        <v>0</v>
      </c>
      <c r="H34" s="110">
        <f>H31*$C$7/1000</f>
        <v>0</v>
      </c>
      <c r="I34" s="110">
        <f>I31*$C$7/1000</f>
        <v>0</v>
      </c>
      <c r="J34" s="110">
        <f>J31*$C$7/1000</f>
        <v>0</v>
      </c>
      <c r="K34" s="110">
        <f>K31*$C$7/1000</f>
        <v>0</v>
      </c>
      <c r="L34" s="110">
        <f>L31*$C$7/1000</f>
        <v>0</v>
      </c>
      <c r="M34" s="111">
        <f>M31*$C$7/1000</f>
        <v>0</v>
      </c>
      <c r="N34" s="7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7"/>
      <c r="IU34" s="77"/>
    </row>
    <row r="35" spans="1:255" ht="12.75">
      <c r="A35" s="12"/>
      <c r="B35" s="12"/>
      <c r="C35" s="12"/>
      <c r="D35" s="9"/>
      <c r="E35" s="71"/>
      <c r="F35" s="12"/>
      <c r="G35" s="83"/>
      <c r="H35" s="71"/>
      <c r="I35" s="12"/>
      <c r="J35" s="71"/>
      <c r="K35" s="15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31"/>
      <c r="IU35" s="31"/>
    </row>
    <row r="36" spans="1:255" ht="12.75">
      <c r="A36" s="29" t="s">
        <v>181</v>
      </c>
      <c r="B36" s="12" t="s">
        <v>182</v>
      </c>
      <c r="C36" s="69">
        <f>D31/(D30*10)</f>
        <v>0</v>
      </c>
      <c r="D36" s="9"/>
      <c r="E36" s="71"/>
      <c r="F36" s="12"/>
      <c r="G36" s="83"/>
      <c r="H36" s="71"/>
      <c r="I36" s="12"/>
      <c r="J36" s="71"/>
      <c r="K36" s="15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31"/>
      <c r="IU36" s="31"/>
    </row>
    <row r="37" spans="1:255" ht="12.75">
      <c r="A37" s="12"/>
      <c r="B37" s="12"/>
      <c r="C37" s="12"/>
      <c r="D37" s="9"/>
      <c r="E37" s="71"/>
      <c r="F37" s="12"/>
      <c r="G37" s="83"/>
      <c r="H37" s="71"/>
      <c r="I37" s="12"/>
      <c r="J37" s="71"/>
      <c r="K37" s="15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31"/>
      <c r="IU37" s="31"/>
    </row>
    <row r="38" spans="1:255" ht="12.75">
      <c r="A38" s="72" t="s">
        <v>183</v>
      </c>
      <c r="B38" s="12"/>
      <c r="C38" s="12"/>
      <c r="D38" s="9"/>
      <c r="E38" s="71"/>
      <c r="F38" s="12"/>
      <c r="G38" s="83"/>
      <c r="H38" s="71"/>
      <c r="I38" s="12"/>
      <c r="J38" s="71"/>
      <c r="K38" s="15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31"/>
      <c r="IU38" s="31"/>
    </row>
    <row r="39" spans="1:255" ht="12.75">
      <c r="A39" s="72" t="s">
        <v>184</v>
      </c>
      <c r="B39" s="12"/>
      <c r="C39" s="12"/>
      <c r="D39" s="9"/>
      <c r="E39" s="71"/>
      <c r="F39" s="12"/>
      <c r="G39" s="83"/>
      <c r="H39" s="71"/>
      <c r="I39" s="12"/>
      <c r="J39" s="71"/>
      <c r="K39" s="15"/>
      <c r="L39" s="12"/>
      <c r="M39" s="12"/>
      <c r="N39" s="72" t="s">
        <v>185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31"/>
      <c r="IU39" s="31"/>
    </row>
    <row r="40" spans="1:255" ht="12.75">
      <c r="A40" s="72" t="s">
        <v>186</v>
      </c>
      <c r="B40" s="12"/>
      <c r="C40" s="12"/>
      <c r="D40" s="9"/>
      <c r="E40" s="71"/>
      <c r="F40" s="12"/>
      <c r="G40" s="83"/>
      <c r="H40" s="71"/>
      <c r="I40" s="12"/>
      <c r="J40" s="71"/>
      <c r="K40" s="15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31"/>
      <c r="IU40" s="31"/>
    </row>
  </sheetData>
  <mergeCells count="1">
    <mergeCell ref="N30:N31"/>
  </mergeCells>
  <printOptions gridLines="1"/>
  <pageMargins left="0.7875" right="0.5701388888888889" top="0.7875" bottom="0.7875" header="0.5" footer="0.5"/>
  <pageSetup cellComments="asDisplayed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9"/>
  <sheetViews>
    <sheetView workbookViewId="0" topLeftCell="A22">
      <selection activeCell="H64" sqref="H64"/>
    </sheetView>
  </sheetViews>
  <sheetFormatPr defaultColWidth="11.421875" defaultRowHeight="12.75"/>
  <cols>
    <col min="1" max="4" width="10.57421875" style="0" customWidth="1"/>
    <col min="5" max="16" width="6.28125" style="0" customWidth="1"/>
    <col min="17" max="17" width="19.421875" style="0" customWidth="1"/>
    <col min="18" max="256" width="9.7109375" style="0" customWidth="1"/>
  </cols>
  <sheetData>
    <row r="1" spans="1:255" ht="17.25">
      <c r="A1" s="112" t="s">
        <v>187</v>
      </c>
      <c r="B1" s="113"/>
      <c r="C1" s="113"/>
      <c r="D1" s="114"/>
      <c r="E1" s="4"/>
      <c r="F1" s="5"/>
      <c r="G1" s="4"/>
      <c r="H1" s="4"/>
      <c r="I1" s="4"/>
      <c r="J1" s="5"/>
      <c r="K1" s="5"/>
      <c r="L1" s="5"/>
      <c r="M1" s="5"/>
      <c r="N1" s="5"/>
      <c r="O1" s="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2.75">
      <c r="A2" s="115" t="s">
        <v>188</v>
      </c>
      <c r="B2" s="116" t="s">
        <v>189</v>
      </c>
      <c r="C2" s="117"/>
      <c r="D2" s="118"/>
      <c r="E2" s="10"/>
      <c r="F2" s="11" t="s">
        <v>190</v>
      </c>
      <c r="G2" s="12"/>
      <c r="H2" s="12"/>
      <c r="I2" s="12"/>
      <c r="J2" s="13">
        <f ca="1">TODAY()</f>
        <v>0</v>
      </c>
      <c r="K2" s="14" t="s">
        <v>191</v>
      </c>
      <c r="L2" s="14"/>
      <c r="M2" s="10"/>
      <c r="N2" s="1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2.75">
      <c r="A3" s="115" t="s">
        <v>192</v>
      </c>
      <c r="B3" s="116" t="s">
        <v>193</v>
      </c>
      <c r="C3" s="117"/>
      <c r="D3" s="118"/>
      <c r="E3" s="10"/>
      <c r="F3" s="16"/>
      <c r="G3" s="12"/>
      <c r="H3" s="12"/>
      <c r="I3" s="12"/>
      <c r="J3" s="10"/>
      <c r="K3" s="10"/>
      <c r="L3" s="10"/>
      <c r="M3" s="10"/>
      <c r="N3" s="15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2.75">
      <c r="A4" s="119"/>
      <c r="B4" s="113"/>
      <c r="C4" s="120"/>
      <c r="D4" s="121"/>
      <c r="E4" s="20"/>
      <c r="F4" s="21"/>
      <c r="G4" s="2"/>
      <c r="H4" s="2"/>
      <c r="I4" s="2"/>
      <c r="J4" s="20"/>
      <c r="K4" s="20"/>
      <c r="L4" s="20"/>
      <c r="M4" s="20"/>
      <c r="N4" s="2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2.75">
      <c r="A5" s="115" t="s">
        <v>194</v>
      </c>
      <c r="B5" s="68" t="s">
        <v>195</v>
      </c>
      <c r="C5" s="116">
        <v>210</v>
      </c>
      <c r="D5" s="118" t="s">
        <v>196</v>
      </c>
      <c r="E5" s="10"/>
      <c r="F5" s="23" t="s">
        <v>197</v>
      </c>
      <c r="G5" s="12"/>
      <c r="H5" s="12"/>
      <c r="I5" s="12"/>
      <c r="J5" s="10"/>
      <c r="K5" s="10"/>
      <c r="L5" s="10"/>
      <c r="M5" s="10"/>
      <c r="N5" s="15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115" t="s">
        <v>198</v>
      </c>
      <c r="B6" s="68" t="s">
        <v>199</v>
      </c>
      <c r="C6" s="116">
        <v>650</v>
      </c>
      <c r="D6" s="118" t="s">
        <v>200</v>
      </c>
      <c r="E6" s="10"/>
      <c r="F6" s="16"/>
      <c r="G6" s="12"/>
      <c r="H6" s="12"/>
      <c r="I6" s="12"/>
      <c r="J6" s="10"/>
      <c r="K6" s="10"/>
      <c r="L6" s="10"/>
      <c r="M6" s="10"/>
      <c r="N6" s="1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115" t="s">
        <v>201</v>
      </c>
      <c r="B7" s="68" t="s">
        <v>202</v>
      </c>
      <c r="C7" s="116">
        <v>850</v>
      </c>
      <c r="D7" s="118" t="s">
        <v>203</v>
      </c>
      <c r="E7" s="10"/>
      <c r="F7" s="16"/>
      <c r="G7" s="12"/>
      <c r="H7" s="12"/>
      <c r="I7" s="12"/>
      <c r="J7" s="10"/>
      <c r="K7" s="10"/>
      <c r="L7" s="10"/>
      <c r="M7" s="10"/>
      <c r="N7" s="15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19" t="s">
        <v>204</v>
      </c>
      <c r="B8" s="113" t="s">
        <v>205</v>
      </c>
      <c r="C8" s="122">
        <v>14</v>
      </c>
      <c r="D8" s="121" t="s">
        <v>206</v>
      </c>
      <c r="E8" s="20"/>
      <c r="F8" s="21"/>
      <c r="G8" s="2"/>
      <c r="H8" s="2"/>
      <c r="I8" s="2"/>
      <c r="J8" s="20"/>
      <c r="K8" s="20"/>
      <c r="L8" s="20"/>
      <c r="M8" s="20"/>
      <c r="N8" s="2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2.75">
      <c r="A9" s="119"/>
      <c r="B9" s="113"/>
      <c r="C9" s="120"/>
      <c r="D9" s="121"/>
      <c r="E9" s="20"/>
      <c r="F9" s="21"/>
      <c r="G9" s="2"/>
      <c r="H9" s="2"/>
      <c r="I9" s="2"/>
      <c r="J9" s="20"/>
      <c r="K9" s="20"/>
      <c r="L9" s="20"/>
      <c r="M9" s="20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2.75">
      <c r="A10" s="123" t="s">
        <v>207</v>
      </c>
      <c r="B10" s="68" t="s">
        <v>208</v>
      </c>
      <c r="C10" s="116">
        <v>5</v>
      </c>
      <c r="D10" s="68" t="s">
        <v>209</v>
      </c>
      <c r="E10" s="10"/>
      <c r="F10" s="23" t="s">
        <v>210</v>
      </c>
      <c r="G10" s="12"/>
      <c r="H10" s="12"/>
      <c r="I10" s="12"/>
      <c r="J10" s="10"/>
      <c r="K10" s="10"/>
      <c r="L10" s="10"/>
      <c r="M10" s="10"/>
      <c r="N10" s="1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24">
      <c r="A11" s="124" t="s">
        <v>211</v>
      </c>
      <c r="B11" s="113" t="s">
        <v>212</v>
      </c>
      <c r="C11" s="125">
        <f>C14/C10</f>
        <v>0</v>
      </c>
      <c r="D11" s="113"/>
      <c r="E11" s="20"/>
      <c r="F11" s="21"/>
      <c r="G11" s="2"/>
      <c r="H11" s="2"/>
      <c r="I11" s="2"/>
      <c r="J11" s="28"/>
      <c r="K11" s="28"/>
      <c r="L11" s="28"/>
      <c r="M11" s="28"/>
      <c r="N11" s="2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2.75">
      <c r="A12" s="126" t="s">
        <v>213</v>
      </c>
      <c r="B12" s="68" t="s">
        <v>214</v>
      </c>
      <c r="C12" s="116"/>
      <c r="D12" s="68" t="s">
        <v>215</v>
      </c>
      <c r="E12" s="10"/>
      <c r="F12" s="30" t="s">
        <v>216</v>
      </c>
      <c r="G12" s="12"/>
      <c r="H12" s="12"/>
      <c r="I12" s="12"/>
      <c r="J12" s="31"/>
      <c r="K12" s="31"/>
      <c r="L12" s="31"/>
      <c r="M12" s="31"/>
      <c r="N12" s="1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126" t="s">
        <v>217</v>
      </c>
      <c r="B13" s="127" t="s">
        <v>218</v>
      </c>
      <c r="C13" s="128"/>
      <c r="D13" s="127" t="s">
        <v>219</v>
      </c>
      <c r="E13" s="10"/>
      <c r="F13" s="16"/>
      <c r="G13" s="12"/>
      <c r="H13" s="12"/>
      <c r="I13" s="12"/>
      <c r="J13" s="10"/>
      <c r="K13" s="10"/>
      <c r="L13" s="10"/>
      <c r="M13" s="10"/>
      <c r="N13" s="1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24">
      <c r="A14" s="129" t="s">
        <v>220</v>
      </c>
      <c r="B14" s="130" t="s">
        <v>221</v>
      </c>
      <c r="C14" s="131">
        <v>25</v>
      </c>
      <c r="D14" s="130" t="s">
        <v>222</v>
      </c>
      <c r="E14" s="37"/>
      <c r="F14" s="37"/>
      <c r="G14" s="35"/>
      <c r="H14" s="35"/>
      <c r="I14" s="35"/>
      <c r="J14" s="38"/>
      <c r="K14" s="38"/>
      <c r="L14" s="38"/>
      <c r="M14" s="38"/>
      <c r="N14" s="38"/>
      <c r="O14" s="3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24">
      <c r="A15" s="124" t="s">
        <v>223</v>
      </c>
      <c r="B15" s="113" t="s">
        <v>224</v>
      </c>
      <c r="C15" s="132">
        <f>IF(AND(C10&gt;0,C14&gt;0),PI()*C10^2/4,IF(AND(C12&gt;0,C13&gt;0),C12*C13,"Probe ? Größe eingeben !"))</f>
        <v>0</v>
      </c>
      <c r="D15" s="43" t="s">
        <v>225</v>
      </c>
      <c r="E15" s="20"/>
      <c r="F15" s="21"/>
      <c r="G15" s="2"/>
      <c r="H15" s="2"/>
      <c r="I15" s="2"/>
      <c r="J15" s="20"/>
      <c r="K15" s="20"/>
      <c r="L15" s="20"/>
      <c r="M15" s="20"/>
      <c r="N15" s="2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2.75">
      <c r="A16" s="126"/>
      <c r="B16" s="68"/>
      <c r="C16" s="133"/>
      <c r="D16" s="133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134" t="s">
        <v>226</v>
      </c>
      <c r="B17" s="135"/>
      <c r="C17" s="43">
        <v>0</v>
      </c>
      <c r="D17" s="43">
        <v>1</v>
      </c>
      <c r="E17" s="44">
        <v>2</v>
      </c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5">
        <v>11</v>
      </c>
      <c r="O17" s="43">
        <v>12</v>
      </c>
      <c r="P17" s="43">
        <v>13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3.5">
      <c r="A18" s="136" t="s">
        <v>227</v>
      </c>
      <c r="B18" s="137" t="s">
        <v>228</v>
      </c>
      <c r="C18" s="138">
        <v>0</v>
      </c>
      <c r="D18" s="138">
        <f>0.1*D19/$C$5</f>
        <v>0</v>
      </c>
      <c r="E18" s="48">
        <f>0.1*E19/$C$5</f>
        <v>0</v>
      </c>
      <c r="F18" s="48">
        <f>0.1*F19/$C$5</f>
        <v>0</v>
      </c>
      <c r="G18" s="48">
        <f>0.1*G19/$C$5</f>
        <v>0</v>
      </c>
      <c r="H18" s="49">
        <f>$G$18+($O$18-$G$18)*0.005</f>
        <v>0</v>
      </c>
      <c r="I18" s="50">
        <f>$G$18+($O$18-$G$18)*0.02</f>
        <v>0</v>
      </c>
      <c r="J18" s="49">
        <f>$I$18+(J17-$I$17)*($O$18-$I$18)/($O$17-$I$17)</f>
        <v>0</v>
      </c>
      <c r="K18" s="48">
        <f>$I$18+(K17-$I$17)*($O$18-$I$18)/($O$17-$I$17)</f>
        <v>0</v>
      </c>
      <c r="L18" s="48">
        <f>$I$18+(L17-$I$17)*($O$18-$I$18)/($O$17-$I$17)</f>
        <v>0</v>
      </c>
      <c r="M18" s="48">
        <f>$I$18+(M17-$I$17)*($O$18-$I$18)/($O$17-$I$17)</f>
        <v>0</v>
      </c>
      <c r="N18" s="48">
        <f>$I$18+(N17-$I$17)*($O$18-$I$18)/($O$17-$I$17)</f>
        <v>0</v>
      </c>
      <c r="O18" s="50">
        <f>0.1*E19/$C$5+P18</f>
        <v>0</v>
      </c>
      <c r="P18" s="51">
        <f>C8</f>
        <v>0</v>
      </c>
      <c r="Q18" s="52" t="s">
        <v>229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3.5">
      <c r="A19" s="139" t="s">
        <v>230</v>
      </c>
      <c r="B19" s="140" t="s">
        <v>231</v>
      </c>
      <c r="C19" s="141">
        <f>C17*$C$6/$G$17</f>
        <v>0</v>
      </c>
      <c r="D19" s="141">
        <f>D17*$C$6/$G$17</f>
        <v>0</v>
      </c>
      <c r="E19" s="55">
        <f>E17*$C$6/$G$17</f>
        <v>0</v>
      </c>
      <c r="F19" s="55">
        <f>F17*$C$6/$G$17</f>
        <v>0</v>
      </c>
      <c r="G19" s="56">
        <f>C6</f>
        <v>0</v>
      </c>
      <c r="H19" s="57">
        <f>$G$19*H20</f>
        <v>0</v>
      </c>
      <c r="I19" s="56">
        <f>$G$19*I20</f>
        <v>0</v>
      </c>
      <c r="J19" s="55">
        <f>$I$19+($M$19-$I$19)*(J17-$I$17)/($M$17-$I$17)*J20</f>
        <v>0</v>
      </c>
      <c r="K19" s="55">
        <f>$I$19+($M$19-$I$19)*(K17-$I$17)/($M$17-$I$17)*K20</f>
        <v>0</v>
      </c>
      <c r="L19" s="55">
        <f>$I$19+($M$19-$I$19)*(L17-$I$17)/($M$17-$I$17)*L20</f>
        <v>0</v>
      </c>
      <c r="M19" s="56">
        <f>C7</f>
        <v>0</v>
      </c>
      <c r="N19" s="55">
        <f>$M$19*N20</f>
        <v>0</v>
      </c>
      <c r="O19" s="55">
        <f>$M$19*O20</f>
        <v>0</v>
      </c>
      <c r="P19" s="58">
        <v>0</v>
      </c>
      <c r="Q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126"/>
      <c r="B20" s="68"/>
      <c r="C20" s="59" t="s">
        <v>232</v>
      </c>
      <c r="D20" s="60" t="s">
        <v>233</v>
      </c>
      <c r="E20" s="61" t="s">
        <v>234</v>
      </c>
      <c r="F20" s="62" t="s">
        <v>235</v>
      </c>
      <c r="G20" s="63" t="s">
        <v>236</v>
      </c>
      <c r="H20" s="64">
        <v>0.95</v>
      </c>
      <c r="I20" s="64">
        <v>0.95</v>
      </c>
      <c r="J20" s="64">
        <v>1.6</v>
      </c>
      <c r="K20" s="64">
        <v>1.4</v>
      </c>
      <c r="L20" s="64">
        <v>1.2</v>
      </c>
      <c r="M20" s="65" t="s">
        <v>237</v>
      </c>
      <c r="N20" s="66">
        <v>0.95</v>
      </c>
      <c r="O20" s="67">
        <v>0.8</v>
      </c>
      <c r="P20" s="68" t="s">
        <v>238</v>
      </c>
      <c r="Q20" s="7" t="s">
        <v>239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126" t="s">
        <v>240</v>
      </c>
      <c r="B21" s="68" t="s">
        <v>241</v>
      </c>
      <c r="C21" s="142">
        <f>D19/(D18*10)</f>
        <v>0</v>
      </c>
      <c r="D21" s="59"/>
      <c r="E21" s="31"/>
      <c r="F21" s="70"/>
      <c r="G21" s="12"/>
      <c r="H21" s="12"/>
      <c r="I21" s="12"/>
      <c r="J21" s="71"/>
      <c r="K21" s="71"/>
      <c r="L21" s="71"/>
      <c r="M21" s="71"/>
      <c r="N21" s="15"/>
      <c r="O21" s="12"/>
      <c r="P21" s="12"/>
      <c r="Q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126"/>
      <c r="B22" s="68"/>
      <c r="C22" s="59"/>
      <c r="D22" s="59"/>
      <c r="E22" s="31"/>
      <c r="F22" s="70"/>
      <c r="G22" s="12"/>
      <c r="H22" s="12"/>
      <c r="I22" s="12"/>
      <c r="J22" s="71"/>
      <c r="K22" s="71"/>
      <c r="L22" s="71"/>
      <c r="M22" s="71"/>
      <c r="N22" s="15"/>
      <c r="O22" s="12"/>
      <c r="P22" s="12"/>
      <c r="Q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126"/>
      <c r="B23" s="68"/>
      <c r="C23" s="59"/>
      <c r="D23" s="59"/>
      <c r="E23" s="31"/>
      <c r="F23" s="70"/>
      <c r="G23" s="12"/>
      <c r="H23" s="12"/>
      <c r="I23" s="12"/>
      <c r="J23" s="71"/>
      <c r="K23" s="71"/>
      <c r="L23" s="71"/>
      <c r="M23" s="71"/>
      <c r="N23" s="15"/>
      <c r="O23" s="12"/>
      <c r="P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143" t="s">
        <v>242</v>
      </c>
      <c r="B24" s="68"/>
      <c r="C24" s="59"/>
      <c r="D24" s="59"/>
      <c r="E24" s="31"/>
      <c r="F24" s="70"/>
      <c r="G24" s="12"/>
      <c r="H24" s="12"/>
      <c r="I24" s="12"/>
      <c r="J24" s="71"/>
      <c r="K24" s="71"/>
      <c r="L24" s="71"/>
      <c r="M24" s="71"/>
      <c r="N24" s="15"/>
      <c r="O24" s="12"/>
      <c r="P24" s="12"/>
      <c r="Q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143" t="s">
        <v>243</v>
      </c>
      <c r="B25" s="68"/>
      <c r="C25" s="59"/>
      <c r="D25" s="59"/>
      <c r="E25" s="31"/>
      <c r="F25" s="70"/>
      <c r="G25" s="12"/>
      <c r="H25" s="12"/>
      <c r="I25" s="12"/>
      <c r="J25" s="71"/>
      <c r="K25" s="71"/>
      <c r="L25" s="71"/>
      <c r="M25" s="71"/>
      <c r="N25" s="15"/>
      <c r="O25" s="12"/>
      <c r="P25" s="12"/>
      <c r="Q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143" t="s">
        <v>244</v>
      </c>
      <c r="B26" s="68"/>
      <c r="C26" s="59"/>
      <c r="D26" s="59"/>
      <c r="E26" s="31"/>
      <c r="F26" s="70"/>
      <c r="G26" s="12"/>
      <c r="H26" s="12"/>
      <c r="I26" s="12"/>
      <c r="J26" s="71"/>
      <c r="K26" s="71"/>
      <c r="L26" s="71"/>
      <c r="M26" s="71"/>
      <c r="N26" s="15"/>
      <c r="O26" s="12"/>
      <c r="P26" s="12"/>
      <c r="Q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126"/>
      <c r="B27" s="68"/>
      <c r="C27" s="59"/>
      <c r="D27" s="59"/>
      <c r="E27" s="31"/>
      <c r="F27" s="70"/>
      <c r="G27" s="12"/>
      <c r="H27" s="12"/>
      <c r="I27" s="12"/>
      <c r="J27" s="71"/>
      <c r="K27" s="71"/>
      <c r="L27" s="71"/>
      <c r="M27" s="71"/>
      <c r="N27" s="15"/>
      <c r="O27" s="12"/>
      <c r="P27" s="12"/>
      <c r="Q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126"/>
      <c r="B28" s="68"/>
      <c r="C28" s="68"/>
      <c r="D28" s="118"/>
      <c r="E28" s="31"/>
      <c r="F28" s="70"/>
      <c r="G28" s="12"/>
      <c r="H28" s="12"/>
      <c r="I28" s="12"/>
      <c r="J28" s="71"/>
      <c r="K28" s="71"/>
      <c r="L28" s="71"/>
      <c r="M28" s="71"/>
      <c r="N28" s="15"/>
      <c r="O28" s="12"/>
      <c r="P28" s="12"/>
      <c r="Q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115"/>
      <c r="B29" s="68"/>
      <c r="C29" s="68"/>
      <c r="D29" s="118"/>
      <c r="E29" s="31"/>
      <c r="F29" s="70"/>
      <c r="G29" s="12"/>
      <c r="H29" s="12"/>
      <c r="I29" s="12"/>
      <c r="J29" s="71"/>
      <c r="K29" s="71"/>
      <c r="L29" s="71"/>
      <c r="M29" s="71"/>
      <c r="N29" s="15"/>
      <c r="O29" s="12"/>
      <c r="P29" s="12"/>
      <c r="Q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115"/>
      <c r="B30" s="68"/>
      <c r="C30" s="68"/>
      <c r="D30" s="118"/>
      <c r="E30" s="31"/>
      <c r="F30" s="70"/>
      <c r="G30" s="12"/>
      <c r="H30" s="12"/>
      <c r="I30" s="12"/>
      <c r="J30" s="71"/>
      <c r="K30" s="71"/>
      <c r="L30" s="71"/>
      <c r="M30" s="71"/>
      <c r="N30" s="15"/>
      <c r="O30" s="12"/>
      <c r="P30" s="12"/>
      <c r="Q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126"/>
      <c r="B31" s="68"/>
      <c r="C31" s="68"/>
      <c r="D31" s="118"/>
      <c r="E31" s="31"/>
      <c r="F31" s="70"/>
      <c r="G31" s="12"/>
      <c r="H31" s="12"/>
      <c r="I31" s="12"/>
      <c r="J31" s="71"/>
      <c r="K31" s="71"/>
      <c r="L31" s="71"/>
      <c r="M31" s="71"/>
      <c r="N31" s="15"/>
      <c r="O31" s="12"/>
      <c r="P31" s="12"/>
      <c r="Q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126"/>
      <c r="B32" s="68"/>
      <c r="C32" s="68"/>
      <c r="D32" s="118"/>
      <c r="E32" s="31"/>
      <c r="F32" s="70"/>
      <c r="G32" s="12"/>
      <c r="H32" s="12"/>
      <c r="I32" s="12"/>
      <c r="J32" s="71"/>
      <c r="K32" s="71"/>
      <c r="L32" s="71"/>
      <c r="M32" s="71"/>
      <c r="N32" s="1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24" customHeight="1">
      <c r="A33" s="126"/>
      <c r="B33" s="68"/>
      <c r="C33" s="68"/>
      <c r="D33" s="118"/>
      <c r="E33" s="10"/>
      <c r="F33" s="16"/>
      <c r="G33" s="12"/>
      <c r="H33" s="12"/>
      <c r="I33" s="12"/>
      <c r="J33" s="10"/>
      <c r="K33" s="10"/>
      <c r="L33" s="10"/>
      <c r="M33" s="10"/>
      <c r="N33" s="1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134" t="s">
        <v>245</v>
      </c>
      <c r="B34" s="135"/>
      <c r="C34" s="113"/>
      <c r="D34" s="121"/>
      <c r="E34" s="10"/>
      <c r="F34" s="16"/>
      <c r="G34" s="12"/>
      <c r="H34" s="12"/>
      <c r="I34" s="12"/>
      <c r="J34" s="12"/>
      <c r="K34" s="12"/>
      <c r="L34" s="12"/>
      <c r="M34" s="12"/>
      <c r="N34" s="1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3.5">
      <c r="A35" s="144" t="s">
        <v>246</v>
      </c>
      <c r="B35" s="145" t="s">
        <v>247</v>
      </c>
      <c r="C35" s="146">
        <f>C18*$C$14/100</f>
        <v>0</v>
      </c>
      <c r="D35" s="146">
        <f>D18*$C$14/100</f>
        <v>0</v>
      </c>
      <c r="E35" s="75">
        <f>E18*$C$14/100</f>
        <v>0</v>
      </c>
      <c r="F35" s="75">
        <f>F18*$C$14/100</f>
        <v>0</v>
      </c>
      <c r="G35" s="75">
        <f>G18*$C$14/100</f>
        <v>0</v>
      </c>
      <c r="H35" s="75">
        <f>H18*$C$14/100</f>
        <v>0</v>
      </c>
      <c r="I35" s="75">
        <f>I18*$C$14/100</f>
        <v>0</v>
      </c>
      <c r="J35" s="75">
        <f>J18*$C$14/100</f>
        <v>0</v>
      </c>
      <c r="K35" s="75">
        <f>K18*$C$14/100</f>
        <v>0</v>
      </c>
      <c r="L35" s="75">
        <f>L18*$C$14/100</f>
        <v>0</v>
      </c>
      <c r="M35" s="75">
        <f>M18*$C$14/100</f>
        <v>0</v>
      </c>
      <c r="N35" s="75">
        <f>N18*$C$14/100</f>
        <v>0</v>
      </c>
      <c r="O35" s="75">
        <f>O18*$C$14/100</f>
        <v>0</v>
      </c>
      <c r="P35" s="76">
        <f>P18*$C$14/100</f>
        <v>0</v>
      </c>
      <c r="Q35" s="77"/>
      <c r="R35" s="91">
        <f>C35</f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</row>
    <row r="36" spans="1:255" ht="12.75">
      <c r="A36" s="147" t="s">
        <v>248</v>
      </c>
      <c r="B36" s="148" t="s">
        <v>249</v>
      </c>
      <c r="C36" s="149">
        <f>C19*$C$15/1000</f>
        <v>0</v>
      </c>
      <c r="D36" s="149">
        <f>D19*$C$15/1000</f>
        <v>0</v>
      </c>
      <c r="E36" s="81">
        <f>E19*$C$15/1000</f>
        <v>0</v>
      </c>
      <c r="F36" s="81">
        <f>F19*$C$15/1000</f>
        <v>0</v>
      </c>
      <c r="G36" s="81">
        <f>G19*$C$15/1000</f>
        <v>0</v>
      </c>
      <c r="H36" s="81">
        <f>H19*$C$15/1000</f>
        <v>0</v>
      </c>
      <c r="I36" s="81">
        <f>I19*$C$15/1000</f>
        <v>0</v>
      </c>
      <c r="J36" s="81">
        <f>J19*$C$15/1000</f>
        <v>0</v>
      </c>
      <c r="K36" s="81">
        <f>K19*$C$15/1000</f>
        <v>0</v>
      </c>
      <c r="L36" s="81">
        <f>L19*$C$15/1000</f>
        <v>0</v>
      </c>
      <c r="M36" s="81">
        <f>M19*$C$15/1000</f>
        <v>0</v>
      </c>
      <c r="N36" s="81">
        <f>N19*$C$15/1000</f>
        <v>0</v>
      </c>
      <c r="O36" s="81">
        <f>O19*$C$15/1000</f>
        <v>0</v>
      </c>
      <c r="P36" s="82">
        <f>P19*$C$15/1000</f>
        <v>0</v>
      </c>
      <c r="Q36" s="77"/>
      <c r="R36" s="91">
        <f>D35</f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</row>
    <row r="37" spans="1:255" ht="12.75">
      <c r="A37" s="68"/>
      <c r="B37" s="68"/>
      <c r="C37" s="68"/>
      <c r="D37" s="118"/>
      <c r="E37" s="71"/>
      <c r="F37" s="83"/>
      <c r="G37" s="12"/>
      <c r="H37" s="12"/>
      <c r="I37" s="12"/>
      <c r="J37" s="71"/>
      <c r="K37" s="71"/>
      <c r="L37" s="71"/>
      <c r="M37" s="71"/>
      <c r="N37" s="15"/>
      <c r="O37" s="12"/>
      <c r="P37" s="12"/>
      <c r="Q37" s="12"/>
      <c r="R37" s="91">
        <f>E35</f>
        <v>0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126"/>
      <c r="B38" s="68"/>
      <c r="C38" s="142"/>
      <c r="D38" s="118"/>
      <c r="E38" s="71"/>
      <c r="F38" s="83"/>
      <c r="G38" s="12"/>
      <c r="H38" s="12"/>
      <c r="I38" s="12"/>
      <c r="J38" s="71"/>
      <c r="K38" s="71"/>
      <c r="L38" s="71"/>
      <c r="M38" s="71"/>
      <c r="N38" s="15"/>
      <c r="O38" s="12"/>
      <c r="P38" s="12"/>
      <c r="Q38" s="12"/>
      <c r="R38" s="91">
        <f>F35</f>
        <v>0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143" t="s">
        <v>250</v>
      </c>
      <c r="B39" s="68"/>
      <c r="C39" s="68"/>
      <c r="D39" s="118"/>
      <c r="E39" s="71"/>
      <c r="F39" s="83"/>
      <c r="G39" s="12"/>
      <c r="H39" s="12"/>
      <c r="I39" s="12"/>
      <c r="J39" s="71"/>
      <c r="K39" s="71"/>
      <c r="L39" s="71"/>
      <c r="M39" s="71"/>
      <c r="N39" s="15"/>
      <c r="O39" s="12"/>
      <c r="P39" s="12"/>
      <c r="Q39" s="12"/>
      <c r="R39" s="91">
        <f>G35</f>
        <v>0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143" t="s">
        <v>251</v>
      </c>
      <c r="B40" s="68"/>
      <c r="C40" s="68"/>
      <c r="D40" s="118"/>
      <c r="E40" s="71"/>
      <c r="F40" s="83"/>
      <c r="G40" s="12"/>
      <c r="H40" s="12"/>
      <c r="I40" s="12"/>
      <c r="J40" s="71"/>
      <c r="K40" s="71"/>
      <c r="L40" s="71"/>
      <c r="M40" s="71"/>
      <c r="N40" s="15"/>
      <c r="O40" s="12"/>
      <c r="P40" s="12"/>
      <c r="Q40" s="12"/>
      <c r="R40" s="91">
        <f>H35</f>
        <v>0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143" t="s">
        <v>252</v>
      </c>
      <c r="B41" s="68"/>
      <c r="C41" s="68"/>
      <c r="D41" s="118"/>
      <c r="E41" s="71"/>
      <c r="F41" s="83"/>
      <c r="G41" s="12"/>
      <c r="H41" s="12"/>
      <c r="I41" s="12"/>
      <c r="J41" s="71"/>
      <c r="K41" s="71"/>
      <c r="L41" s="71"/>
      <c r="M41" s="71"/>
      <c r="N41" s="15"/>
      <c r="O41" s="12"/>
      <c r="P41" s="12"/>
      <c r="Q41" s="72" t="s">
        <v>253</v>
      </c>
      <c r="R41" s="91">
        <f>I35</f>
        <v>0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68"/>
      <c r="B42" s="68"/>
      <c r="C42" s="68"/>
      <c r="D42" s="118"/>
      <c r="E42" s="71"/>
      <c r="F42" s="83"/>
      <c r="G42" s="12"/>
      <c r="H42" s="12"/>
      <c r="I42" s="12"/>
      <c r="J42" s="71"/>
      <c r="K42" s="71"/>
      <c r="L42" s="71"/>
      <c r="M42" s="71"/>
      <c r="N42" s="15"/>
      <c r="O42" s="12"/>
      <c r="P42" s="12"/>
      <c r="Q42" s="12"/>
      <c r="R42" s="91">
        <f>J35</f>
        <v>0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68"/>
      <c r="B43" s="68"/>
      <c r="C43" s="68"/>
      <c r="D43" s="118"/>
      <c r="E43" s="71"/>
      <c r="F43" s="83"/>
      <c r="G43" s="12"/>
      <c r="H43" s="12"/>
      <c r="I43" s="12"/>
      <c r="J43" s="71"/>
      <c r="K43" s="71"/>
      <c r="L43" s="71"/>
      <c r="M43" s="71"/>
      <c r="N43" s="15"/>
      <c r="O43" s="12"/>
      <c r="P43" s="12"/>
      <c r="Q43" s="12"/>
      <c r="R43" s="91">
        <f>K35</f>
        <v>0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68"/>
      <c r="B44" s="68"/>
      <c r="C44" s="68"/>
      <c r="D44" s="118"/>
      <c r="E44" s="71"/>
      <c r="F44" s="83"/>
      <c r="G44" s="12"/>
      <c r="H44" s="12"/>
      <c r="I44" s="12"/>
      <c r="J44" s="71"/>
      <c r="K44" s="71"/>
      <c r="L44" s="71"/>
      <c r="M44" s="71"/>
      <c r="N44" s="15"/>
      <c r="O44" s="12"/>
      <c r="P44" s="12"/>
      <c r="Q44" s="12"/>
      <c r="R44" s="91">
        <f>L35</f>
        <v>0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68"/>
      <c r="B45" s="68"/>
      <c r="C45" s="68"/>
      <c r="D45" s="118"/>
      <c r="E45" s="71"/>
      <c r="F45" s="83"/>
      <c r="G45" s="12"/>
      <c r="H45" s="12"/>
      <c r="I45" s="12"/>
      <c r="J45" s="71"/>
      <c r="K45" s="71"/>
      <c r="L45" s="71"/>
      <c r="M45" s="71"/>
      <c r="N45" s="15"/>
      <c r="O45" s="12"/>
      <c r="P45" s="12"/>
      <c r="Q45" s="12"/>
      <c r="R45" s="91">
        <f>M35</f>
        <v>0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68"/>
      <c r="B46" s="68"/>
      <c r="C46" s="68"/>
      <c r="D46" s="118"/>
      <c r="E46" s="71"/>
      <c r="F46" s="83"/>
      <c r="G46" s="12"/>
      <c r="H46" s="12"/>
      <c r="I46" s="12"/>
      <c r="J46" s="71"/>
      <c r="K46" s="71"/>
      <c r="L46" s="71"/>
      <c r="M46" s="71"/>
      <c r="N46" s="15"/>
      <c r="O46" s="12"/>
      <c r="P46" s="12"/>
      <c r="Q46" s="12"/>
      <c r="R46" s="91">
        <f>N35</f>
        <v>0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68"/>
      <c r="B47" s="68"/>
      <c r="C47" s="68"/>
      <c r="D47" s="118"/>
      <c r="E47" s="71"/>
      <c r="F47" s="83"/>
      <c r="G47" s="12"/>
      <c r="H47" s="12"/>
      <c r="I47" s="12"/>
      <c r="J47" s="71"/>
      <c r="K47" s="71"/>
      <c r="L47" s="71"/>
      <c r="M47" s="71"/>
      <c r="N47" s="15"/>
      <c r="O47" s="12"/>
      <c r="P47" s="12"/>
      <c r="Q47" s="12"/>
      <c r="R47" s="91">
        <f>O35</f>
        <v>0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68"/>
      <c r="B48" s="68"/>
      <c r="C48" s="68"/>
      <c r="D48" s="118"/>
      <c r="E48" s="71"/>
      <c r="F48" s="83"/>
      <c r="G48" s="12"/>
      <c r="H48" s="12"/>
      <c r="I48" s="12"/>
      <c r="J48" s="71"/>
      <c r="K48" s="71"/>
      <c r="L48" s="71"/>
      <c r="M48" s="71"/>
      <c r="N48" s="15"/>
      <c r="O48" s="12"/>
      <c r="P48" s="12"/>
      <c r="Q48" s="12"/>
      <c r="R48" s="91">
        <f>P35</f>
        <v>0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68"/>
      <c r="B49" s="68"/>
      <c r="C49" s="68"/>
      <c r="D49" s="118"/>
      <c r="E49" s="71"/>
      <c r="F49" s="83"/>
      <c r="G49" s="12"/>
      <c r="H49" s="12"/>
      <c r="I49" s="12"/>
      <c r="J49" s="71"/>
      <c r="K49" s="71"/>
      <c r="L49" s="71"/>
      <c r="M49" s="71"/>
      <c r="N49" s="1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68"/>
      <c r="B50" s="68"/>
      <c r="C50" s="68"/>
      <c r="D50" s="118"/>
      <c r="E50" s="71"/>
      <c r="F50" s="83"/>
      <c r="G50" s="12"/>
      <c r="H50" s="12"/>
      <c r="I50" s="12"/>
      <c r="J50" s="71"/>
      <c r="K50" s="71"/>
      <c r="L50" s="71"/>
      <c r="M50" s="71"/>
      <c r="N50" s="15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68"/>
      <c r="B51" s="68"/>
      <c r="C51" s="68"/>
      <c r="D51" s="118"/>
      <c r="E51" s="71"/>
      <c r="F51" s="83"/>
      <c r="G51" s="12"/>
      <c r="H51" s="12"/>
      <c r="I51" s="12"/>
      <c r="J51" s="12"/>
      <c r="K51" s="12"/>
      <c r="L51" s="12"/>
      <c r="M51" s="12"/>
      <c r="N51" s="15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68"/>
      <c r="B52" s="68"/>
      <c r="C52" s="68"/>
      <c r="D52" s="118"/>
      <c r="E52" s="71"/>
      <c r="F52" s="83"/>
      <c r="G52" s="12"/>
      <c r="H52" s="12"/>
      <c r="I52" s="12"/>
      <c r="J52" s="12"/>
      <c r="K52" s="12"/>
      <c r="L52" s="12"/>
      <c r="M52" s="12"/>
      <c r="N52" s="15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2.75">
      <c r="A53" s="68"/>
      <c r="B53" s="68"/>
      <c r="C53" s="68"/>
      <c r="D53" s="118"/>
      <c r="E53" s="71"/>
      <c r="F53" s="83"/>
      <c r="G53" s="12"/>
      <c r="H53" s="12"/>
      <c r="I53" s="12"/>
      <c r="J53" s="12"/>
      <c r="K53" s="12"/>
      <c r="L53" s="12"/>
      <c r="M53" s="12"/>
      <c r="N53" s="15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12.75">
      <c r="A54" s="150">
        <f>A18</f>
        <v>0</v>
      </c>
      <c r="B54" s="151">
        <f>A35</f>
        <v>0</v>
      </c>
      <c r="C54" s="151">
        <f>A36</f>
        <v>0</v>
      </c>
      <c r="D54" s="152">
        <f>A19</f>
        <v>0</v>
      </c>
      <c r="E54" s="71"/>
      <c r="F54" s="83"/>
      <c r="G54" s="12"/>
      <c r="H54" s="12"/>
      <c r="I54" s="12"/>
      <c r="J54" s="12"/>
      <c r="K54" s="12"/>
      <c r="L54" s="12"/>
      <c r="M54" s="12"/>
      <c r="N54" s="15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13.5">
      <c r="A55" s="153" t="s">
        <v>254</v>
      </c>
      <c r="B55" s="154" t="s">
        <v>255</v>
      </c>
      <c r="C55" s="155">
        <f>B36</f>
        <v>0</v>
      </c>
      <c r="D55" s="156" t="s">
        <v>256</v>
      </c>
      <c r="E55" s="71"/>
      <c r="F55" s="83"/>
      <c r="G55" s="12"/>
      <c r="H55" s="12"/>
      <c r="I55" s="12"/>
      <c r="J55" s="12"/>
      <c r="K55" s="12"/>
      <c r="L55" s="12"/>
      <c r="M55" s="12"/>
      <c r="N55" s="1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2.75">
      <c r="A56" s="157">
        <f>C18</f>
        <v>0</v>
      </c>
      <c r="B56" s="158">
        <f>C35</f>
        <v>0</v>
      </c>
      <c r="C56" s="158">
        <f>C36</f>
        <v>0</v>
      </c>
      <c r="D56" s="159">
        <f>C19</f>
        <v>0</v>
      </c>
      <c r="E56" s="71"/>
      <c r="F56" s="83"/>
      <c r="G56" s="91"/>
      <c r="H56" s="12"/>
      <c r="I56" s="12"/>
      <c r="J56" s="71"/>
      <c r="K56" s="71"/>
      <c r="L56" s="71"/>
      <c r="M56" s="71"/>
      <c r="N56" s="15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ht="12.75">
      <c r="A57" s="157">
        <f>D18</f>
        <v>0</v>
      </c>
      <c r="B57" s="158">
        <f>D35</f>
        <v>0</v>
      </c>
      <c r="C57" s="158">
        <f>D36</f>
        <v>0</v>
      </c>
      <c r="D57" s="159">
        <f>D19</f>
        <v>0</v>
      </c>
      <c r="E57" s="71"/>
      <c r="F57" s="83"/>
      <c r="G57" s="91"/>
      <c r="H57" s="12"/>
      <c r="I57" s="12"/>
      <c r="J57" s="71"/>
      <c r="K57" s="71"/>
      <c r="L57" s="71"/>
      <c r="M57" s="71"/>
      <c r="N57" s="1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 spans="1:255" ht="12.75">
      <c r="A58" s="157">
        <f>E18</f>
        <v>0</v>
      </c>
      <c r="B58" s="158">
        <f>E35</f>
        <v>0</v>
      </c>
      <c r="C58" s="158">
        <f>E36</f>
        <v>0</v>
      </c>
      <c r="D58" s="159">
        <f>E19</f>
        <v>0</v>
      </c>
      <c r="E58" s="71"/>
      <c r="F58" s="83"/>
      <c r="G58" s="91"/>
      <c r="H58" s="12"/>
      <c r="I58" s="12"/>
      <c r="J58" s="71"/>
      <c r="K58" s="71"/>
      <c r="L58" s="71"/>
      <c r="M58" s="71"/>
      <c r="N58" s="1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ht="12.75">
      <c r="A59" s="157">
        <f>F18</f>
        <v>0</v>
      </c>
      <c r="B59" s="158">
        <f>F35</f>
        <v>0</v>
      </c>
      <c r="C59" s="158">
        <f>F36</f>
        <v>0</v>
      </c>
      <c r="D59" s="159">
        <f>F19</f>
        <v>0</v>
      </c>
      <c r="E59" s="71"/>
      <c r="F59" s="83"/>
      <c r="G59" s="91"/>
      <c r="H59" s="12"/>
      <c r="I59" s="12"/>
      <c r="J59" s="71"/>
      <c r="K59" s="71"/>
      <c r="L59" s="71"/>
      <c r="M59" s="71"/>
      <c r="N59" s="1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ht="12.75">
      <c r="A60" s="157">
        <f>G18</f>
        <v>0</v>
      </c>
      <c r="B60" s="158">
        <f>G35</f>
        <v>0</v>
      </c>
      <c r="C60" s="158">
        <f>G36</f>
        <v>0</v>
      </c>
      <c r="D60" s="159">
        <f>G19</f>
        <v>0</v>
      </c>
      <c r="E60" s="71"/>
      <c r="F60" s="83"/>
      <c r="G60" s="91"/>
      <c r="H60" s="12"/>
      <c r="I60" s="12"/>
      <c r="J60" s="71"/>
      <c r="K60" s="71"/>
      <c r="L60" s="71"/>
      <c r="M60" s="71"/>
      <c r="N60" s="1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255" ht="12.75">
      <c r="A61" s="157">
        <f>H18</f>
        <v>0</v>
      </c>
      <c r="B61" s="158">
        <f>H35</f>
        <v>0</v>
      </c>
      <c r="C61" s="158">
        <f>H36</f>
        <v>0</v>
      </c>
      <c r="D61" s="159">
        <f>H19</f>
        <v>0</v>
      </c>
      <c r="E61" s="71"/>
      <c r="F61" s="83"/>
      <c r="G61" s="91"/>
      <c r="H61" s="12"/>
      <c r="I61" s="12"/>
      <c r="J61" s="71"/>
      <c r="K61" s="71"/>
      <c r="L61" s="71"/>
      <c r="M61" s="71"/>
      <c r="N61" s="1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.75">
      <c r="A62" s="157">
        <f>I18</f>
        <v>0</v>
      </c>
      <c r="B62" s="158">
        <f>I35</f>
        <v>0</v>
      </c>
      <c r="C62" s="158">
        <f>I36</f>
        <v>0</v>
      </c>
      <c r="D62" s="159">
        <f>I19</f>
        <v>0</v>
      </c>
      <c r="E62" s="71"/>
      <c r="F62" s="83"/>
      <c r="G62" s="91"/>
      <c r="H62" s="12"/>
      <c r="I62" s="12"/>
      <c r="J62" s="71"/>
      <c r="K62" s="71"/>
      <c r="L62" s="71"/>
      <c r="M62" s="71"/>
      <c r="N62" s="15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ht="12.75">
      <c r="A63" s="157">
        <f>J18</f>
        <v>0</v>
      </c>
      <c r="B63" s="158">
        <f>J35</f>
        <v>0</v>
      </c>
      <c r="C63" s="158">
        <f>J36</f>
        <v>0</v>
      </c>
      <c r="D63" s="159">
        <f>J19</f>
        <v>0</v>
      </c>
      <c r="E63" s="71"/>
      <c r="F63" s="83"/>
      <c r="G63" s="91"/>
      <c r="H63" s="12"/>
      <c r="I63" s="12"/>
      <c r="J63" s="71"/>
      <c r="K63" s="71"/>
      <c r="L63" s="71"/>
      <c r="M63" s="71"/>
      <c r="N63" s="1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ht="12.75">
      <c r="A64" s="157">
        <f>K18</f>
        <v>0</v>
      </c>
      <c r="B64" s="158">
        <f>K35</f>
        <v>0</v>
      </c>
      <c r="C64" s="158">
        <f>K36</f>
        <v>0</v>
      </c>
      <c r="D64" s="159">
        <f>K19</f>
        <v>0</v>
      </c>
      <c r="E64" s="71"/>
      <c r="F64" s="83"/>
      <c r="G64" s="91"/>
      <c r="H64" s="12"/>
      <c r="I64" s="12"/>
      <c r="J64" s="71"/>
      <c r="K64" s="71"/>
      <c r="L64" s="71"/>
      <c r="M64" s="71"/>
      <c r="N64" s="1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ht="12.75">
      <c r="A65" s="157">
        <f>L18</f>
        <v>0</v>
      </c>
      <c r="B65" s="158">
        <f>L35</f>
        <v>0</v>
      </c>
      <c r="C65" s="158">
        <f>L36</f>
        <v>0</v>
      </c>
      <c r="D65" s="159">
        <f>L19</f>
        <v>0</v>
      </c>
      <c r="E65" s="71"/>
      <c r="F65" s="83"/>
      <c r="G65" s="91"/>
      <c r="H65" s="12"/>
      <c r="I65" s="12"/>
      <c r="J65" s="71"/>
      <c r="K65" s="71"/>
      <c r="L65" s="71"/>
      <c r="M65" s="71"/>
      <c r="N65" s="15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 spans="1:255" ht="12.75">
      <c r="A66" s="157">
        <f>M18</f>
        <v>0</v>
      </c>
      <c r="B66" s="158">
        <f>M35</f>
        <v>0</v>
      </c>
      <c r="C66" s="158">
        <f>M36</f>
        <v>0</v>
      </c>
      <c r="D66" s="159">
        <f>M19</f>
        <v>0</v>
      </c>
      <c r="E66" s="71"/>
      <c r="F66" s="83"/>
      <c r="G66" s="91"/>
      <c r="H66" s="12"/>
      <c r="I66" s="12"/>
      <c r="J66" s="71"/>
      <c r="K66" s="71"/>
      <c r="L66" s="71"/>
      <c r="M66" s="71"/>
      <c r="N66" s="15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 spans="1:255" ht="12.75">
      <c r="A67" s="157">
        <f>N18</f>
        <v>0</v>
      </c>
      <c r="B67" s="158">
        <f>N35</f>
        <v>0</v>
      </c>
      <c r="C67" s="158">
        <f>N36</f>
        <v>0</v>
      </c>
      <c r="D67" s="159">
        <f>N19</f>
        <v>0</v>
      </c>
      <c r="E67" s="71"/>
      <c r="F67" s="83"/>
      <c r="G67" s="91"/>
      <c r="H67" s="12"/>
      <c r="I67" s="12"/>
      <c r="J67" s="71"/>
      <c r="K67" s="71"/>
      <c r="L67" s="71"/>
      <c r="M67" s="71"/>
      <c r="N67" s="15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ht="12.75">
      <c r="A68" s="157">
        <f>O18</f>
        <v>0</v>
      </c>
      <c r="B68" s="158">
        <f>O35</f>
        <v>0</v>
      </c>
      <c r="C68" s="158">
        <f>O36</f>
        <v>0</v>
      </c>
      <c r="D68" s="159">
        <f>O19</f>
        <v>0</v>
      </c>
      <c r="E68" s="71"/>
      <c r="F68" s="83"/>
      <c r="G68" s="91"/>
      <c r="H68" s="12"/>
      <c r="I68" s="12"/>
      <c r="J68" s="71"/>
      <c r="K68" s="71"/>
      <c r="L68" s="71"/>
      <c r="M68" s="71"/>
      <c r="N68" s="15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ht="12.75">
      <c r="A69" s="160">
        <f>P18</f>
        <v>0</v>
      </c>
      <c r="B69" s="161">
        <f>P35</f>
        <v>0</v>
      </c>
      <c r="C69" s="161">
        <f>P36</f>
        <v>0</v>
      </c>
      <c r="D69" s="162">
        <f>P19</f>
        <v>0</v>
      </c>
      <c r="E69" s="71"/>
      <c r="F69" s="83"/>
      <c r="G69" s="91"/>
      <c r="H69" s="12"/>
      <c r="I69" s="12"/>
      <c r="J69" s="71"/>
      <c r="K69" s="71"/>
      <c r="L69" s="71"/>
      <c r="M69" s="71"/>
      <c r="N69" s="15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</sheetData>
  <printOptions gridLines="1"/>
  <pageMargins left="0.7875" right="0.5701388888888889" top="0.7875" bottom="0.7875" header="0.5" footer="0.5"/>
  <pageSetup cellComments="asDisplayed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9"/>
  <sheetViews>
    <sheetView workbookViewId="0" topLeftCell="A14">
      <selection activeCell="D69" sqref="D69"/>
    </sheetView>
  </sheetViews>
  <sheetFormatPr defaultColWidth="11.421875" defaultRowHeight="12.75"/>
  <cols>
    <col min="1" max="1" width="16.8515625" style="0" customWidth="1"/>
    <col min="2" max="2" width="14.00390625" style="0" customWidth="1"/>
    <col min="3" max="16" width="6.28125" style="0" customWidth="1"/>
    <col min="17" max="17" width="19.421875" style="0" customWidth="1"/>
    <col min="18" max="256" width="9.7109375" style="0" customWidth="1"/>
  </cols>
  <sheetData>
    <row r="1" spans="1:255" ht="17.25">
      <c r="A1" s="1" t="s">
        <v>257</v>
      </c>
      <c r="B1" s="2"/>
      <c r="C1" s="2"/>
      <c r="D1" s="3"/>
      <c r="E1" s="4"/>
      <c r="F1" s="5"/>
      <c r="G1" s="4"/>
      <c r="H1" s="4"/>
      <c r="I1" s="4"/>
      <c r="J1" s="5"/>
      <c r="K1" s="5"/>
      <c r="L1" s="5"/>
      <c r="M1" s="5"/>
      <c r="N1" s="5"/>
      <c r="O1" s="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2.75">
      <c r="A2" s="6" t="s">
        <v>258</v>
      </c>
      <c r="B2" s="7" t="s">
        <v>259</v>
      </c>
      <c r="C2" s="8"/>
      <c r="D2" s="9"/>
      <c r="E2" s="10"/>
      <c r="F2" s="11" t="s">
        <v>260</v>
      </c>
      <c r="G2" s="12"/>
      <c r="H2" s="12"/>
      <c r="I2" s="12"/>
      <c r="J2" s="13">
        <f ca="1">TODAY()</f>
        <v>0</v>
      </c>
      <c r="K2" s="14" t="s">
        <v>261</v>
      </c>
      <c r="L2" s="14"/>
      <c r="M2" s="10"/>
      <c r="N2" s="1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2.75">
      <c r="A3" s="6" t="s">
        <v>262</v>
      </c>
      <c r="B3" s="7" t="s">
        <v>263</v>
      </c>
      <c r="C3" s="8"/>
      <c r="D3" s="9"/>
      <c r="E3" s="10"/>
      <c r="F3" s="16"/>
      <c r="G3" s="12"/>
      <c r="H3" s="12"/>
      <c r="I3" s="12"/>
      <c r="J3" s="10"/>
      <c r="K3" s="10"/>
      <c r="L3" s="10"/>
      <c r="M3" s="10"/>
      <c r="N3" s="15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2.75">
      <c r="A4" s="17"/>
      <c r="B4" s="2"/>
      <c r="C4" s="18"/>
      <c r="D4" s="19"/>
      <c r="E4" s="20"/>
      <c r="F4" s="21"/>
      <c r="G4" s="2"/>
      <c r="H4" s="2"/>
      <c r="I4" s="2"/>
      <c r="J4" s="20"/>
      <c r="K4" s="20"/>
      <c r="L4" s="20"/>
      <c r="M4" s="20"/>
      <c r="N4" s="2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2.75">
      <c r="A5" s="6" t="s">
        <v>264</v>
      </c>
      <c r="B5" s="12" t="s">
        <v>265</v>
      </c>
      <c r="C5" s="7">
        <v>200</v>
      </c>
      <c r="D5" s="9" t="s">
        <v>266</v>
      </c>
      <c r="E5" s="10"/>
      <c r="F5" s="23" t="s">
        <v>267</v>
      </c>
      <c r="G5" s="12"/>
      <c r="H5" s="12"/>
      <c r="I5" s="12"/>
      <c r="J5" s="10"/>
      <c r="K5" s="10"/>
      <c r="L5" s="10"/>
      <c r="M5" s="10"/>
      <c r="N5" s="15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6" t="s">
        <v>268</v>
      </c>
      <c r="B6" s="12" t="s">
        <v>269</v>
      </c>
      <c r="C6" s="7">
        <v>275</v>
      </c>
      <c r="D6" s="9" t="s">
        <v>270</v>
      </c>
      <c r="E6" s="10"/>
      <c r="F6" s="16"/>
      <c r="G6" s="12"/>
      <c r="H6" s="12"/>
      <c r="I6" s="12"/>
      <c r="J6" s="10"/>
      <c r="K6" s="10"/>
      <c r="L6" s="10"/>
      <c r="M6" s="10"/>
      <c r="N6" s="1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6" t="s">
        <v>271</v>
      </c>
      <c r="B7" s="12" t="s">
        <v>272</v>
      </c>
      <c r="C7" s="7">
        <v>370</v>
      </c>
      <c r="D7" s="9" t="s">
        <v>273</v>
      </c>
      <c r="E7" s="10"/>
      <c r="F7" s="16"/>
      <c r="G7" s="12"/>
      <c r="H7" s="12"/>
      <c r="I7" s="12"/>
      <c r="J7" s="10"/>
      <c r="K7" s="10"/>
      <c r="L7" s="10"/>
      <c r="M7" s="10"/>
      <c r="N7" s="15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274</v>
      </c>
      <c r="B8" s="2" t="s">
        <v>275</v>
      </c>
      <c r="C8" s="24">
        <v>26</v>
      </c>
      <c r="D8" s="19" t="s">
        <v>276</v>
      </c>
      <c r="E8" s="20"/>
      <c r="F8" s="21"/>
      <c r="G8" s="2"/>
      <c r="H8" s="2"/>
      <c r="I8" s="2"/>
      <c r="J8" s="20"/>
      <c r="K8" s="20"/>
      <c r="L8" s="20"/>
      <c r="M8" s="20"/>
      <c r="N8" s="2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2.75">
      <c r="A9" s="17"/>
      <c r="B9" s="2"/>
      <c r="C9" s="18"/>
      <c r="D9" s="19"/>
      <c r="E9" s="20"/>
      <c r="F9" s="21"/>
      <c r="G9" s="2"/>
      <c r="H9" s="2"/>
      <c r="I9" s="2"/>
      <c r="J9" s="20"/>
      <c r="K9" s="20"/>
      <c r="L9" s="20"/>
      <c r="M9" s="20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2.75">
      <c r="A10" s="25" t="s">
        <v>277</v>
      </c>
      <c r="B10" s="12" t="s">
        <v>278</v>
      </c>
      <c r="C10" s="7">
        <v>5</v>
      </c>
      <c r="D10" s="12" t="s">
        <v>279</v>
      </c>
      <c r="E10" s="10"/>
      <c r="F10" s="23" t="s">
        <v>280</v>
      </c>
      <c r="G10" s="12"/>
      <c r="H10" s="12"/>
      <c r="I10" s="12"/>
      <c r="J10" s="10"/>
      <c r="K10" s="10"/>
      <c r="L10" s="10"/>
      <c r="M10" s="10"/>
      <c r="N10" s="1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26" t="s">
        <v>281</v>
      </c>
      <c r="B11" s="2" t="s">
        <v>282</v>
      </c>
      <c r="C11" s="27">
        <f>C14/C10</f>
        <v>0</v>
      </c>
      <c r="D11" s="2"/>
      <c r="E11" s="20"/>
      <c r="F11" s="21"/>
      <c r="G11" s="2"/>
      <c r="H11" s="2"/>
      <c r="I11" s="2"/>
      <c r="J11" s="28"/>
      <c r="K11" s="28"/>
      <c r="L11" s="28"/>
      <c r="M11" s="28"/>
      <c r="N11" s="2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2.75">
      <c r="A12" s="29" t="s">
        <v>283</v>
      </c>
      <c r="B12" s="12" t="s">
        <v>284</v>
      </c>
      <c r="C12" s="7"/>
      <c r="D12" s="12" t="s">
        <v>285</v>
      </c>
      <c r="E12" s="10"/>
      <c r="F12" s="30" t="s">
        <v>286</v>
      </c>
      <c r="G12" s="12"/>
      <c r="H12" s="12"/>
      <c r="I12" s="12"/>
      <c r="J12" s="31"/>
      <c r="K12" s="31"/>
      <c r="L12" s="31"/>
      <c r="M12" s="31"/>
      <c r="N12" s="1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29" t="s">
        <v>287</v>
      </c>
      <c r="B13" s="32" t="s">
        <v>288</v>
      </c>
      <c r="C13" s="33"/>
      <c r="D13" s="32" t="s">
        <v>289</v>
      </c>
      <c r="E13" s="10"/>
      <c r="F13" s="16"/>
      <c r="G13" s="12"/>
      <c r="H13" s="12"/>
      <c r="I13" s="12"/>
      <c r="J13" s="10"/>
      <c r="K13" s="10"/>
      <c r="L13" s="10"/>
      <c r="M13" s="10"/>
      <c r="N13" s="1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34" t="s">
        <v>290</v>
      </c>
      <c r="B14" s="35" t="s">
        <v>291</v>
      </c>
      <c r="C14" s="36">
        <v>25</v>
      </c>
      <c r="D14" s="35" t="s">
        <v>292</v>
      </c>
      <c r="E14" s="37"/>
      <c r="F14" s="37"/>
      <c r="G14" s="35"/>
      <c r="H14" s="35"/>
      <c r="I14" s="35"/>
      <c r="J14" s="38"/>
      <c r="K14" s="38"/>
      <c r="L14" s="38"/>
      <c r="M14" s="38"/>
      <c r="N14" s="38"/>
      <c r="O14" s="3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12.75">
      <c r="A15" s="26" t="s">
        <v>293</v>
      </c>
      <c r="B15" s="2" t="s">
        <v>294</v>
      </c>
      <c r="C15" s="39">
        <f>IF(AND(C10&gt;0,C14&gt;0),PI()*C10^2/4,IF(AND(C12&gt;0,C13&gt;0),C12*C13,"Probe ? Größe eingeben !"))</f>
        <v>0</v>
      </c>
      <c r="D15" s="40" t="s">
        <v>295</v>
      </c>
      <c r="E15" s="20"/>
      <c r="F15" s="21"/>
      <c r="G15" s="2"/>
      <c r="H15" s="2"/>
      <c r="I15" s="2"/>
      <c r="J15" s="20"/>
      <c r="K15" s="20"/>
      <c r="L15" s="20"/>
      <c r="M15" s="20"/>
      <c r="N15" s="2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2.75">
      <c r="A16" s="29"/>
      <c r="B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41" t="s">
        <v>296</v>
      </c>
      <c r="B17" s="42"/>
      <c r="C17" s="43">
        <v>0</v>
      </c>
      <c r="D17" s="43">
        <v>1</v>
      </c>
      <c r="E17" s="44">
        <v>2</v>
      </c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5">
        <v>11</v>
      </c>
      <c r="O17" s="43">
        <v>12</v>
      </c>
      <c r="P17" s="43">
        <v>13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3.5">
      <c r="A18" s="46" t="s">
        <v>297</v>
      </c>
      <c r="B18" s="47" t="s">
        <v>298</v>
      </c>
      <c r="C18" s="48">
        <v>0</v>
      </c>
      <c r="D18" s="48">
        <f>0.1*D19/$C$5</f>
        <v>0</v>
      </c>
      <c r="E18" s="48">
        <f>0.1*E19/$C$5</f>
        <v>0</v>
      </c>
      <c r="F18" s="48">
        <f>0.1*F19/$C$5</f>
        <v>0</v>
      </c>
      <c r="G18" s="48">
        <f>0.1*G19/$C$5</f>
        <v>0</v>
      </c>
      <c r="H18" s="49">
        <f>$G$18+($O$18-$G$18)*0.005</f>
        <v>0</v>
      </c>
      <c r="I18" s="50">
        <f>$G$18+($O$18-$G$18)*0.02</f>
        <v>0</v>
      </c>
      <c r="J18" s="49">
        <f>$I$18+(J17-$I$17)*($O$18-$I$18)/($O$17-$I$17)</f>
        <v>0</v>
      </c>
      <c r="K18" s="48">
        <f>$I$18+(K17-$I$17)*($O$18-$I$18)/($O$17-$I$17)</f>
        <v>0</v>
      </c>
      <c r="L18" s="48">
        <f>$I$18+(L17-$I$17)*($O$18-$I$18)/($O$17-$I$17)</f>
        <v>0</v>
      </c>
      <c r="M18" s="48">
        <f>$I$18+(M17-$I$17)*($O$18-$I$18)/($O$17-$I$17)</f>
        <v>0</v>
      </c>
      <c r="N18" s="48">
        <f>$I$18+(N17-$I$17)*($O$18-$I$18)/($O$17-$I$17)</f>
        <v>0</v>
      </c>
      <c r="O18" s="50">
        <f>0.1*E19/$C$5+P18</f>
        <v>0</v>
      </c>
      <c r="P18" s="51">
        <f>C8</f>
        <v>0</v>
      </c>
      <c r="Q18" s="52" t="s">
        <v>299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3.5">
      <c r="A19" s="53" t="s">
        <v>300</v>
      </c>
      <c r="B19" s="54" t="s">
        <v>301</v>
      </c>
      <c r="C19" s="55">
        <f>C17*$C$6/$G$17</f>
        <v>0</v>
      </c>
      <c r="D19" s="55">
        <f>D17*$C$6/$G$17</f>
        <v>0</v>
      </c>
      <c r="E19" s="55">
        <f>E17*$C$6/$G$17</f>
        <v>0</v>
      </c>
      <c r="F19" s="55">
        <f>F17*$C$6/$G$17</f>
        <v>0</v>
      </c>
      <c r="G19" s="56">
        <f>C6</f>
        <v>0</v>
      </c>
      <c r="H19" s="57">
        <f>$G$19*H20</f>
        <v>0</v>
      </c>
      <c r="I19" s="56">
        <f>$G$19*I20</f>
        <v>0</v>
      </c>
      <c r="J19" s="55">
        <f>$I$19+($M$19-$I$19)*(J17-$I$17)/($M$17-$I$17)*J20</f>
        <v>0</v>
      </c>
      <c r="K19" s="55">
        <f>$I$19+($M$19-$I$19)*(K17-$I$17)/($M$17-$I$17)*K20</f>
        <v>0</v>
      </c>
      <c r="L19" s="55">
        <f>$I$19+($M$19-$I$19)*(L17-$I$17)/($M$17-$I$17)*L20</f>
        <v>0</v>
      </c>
      <c r="M19" s="56">
        <f>C7</f>
        <v>0</v>
      </c>
      <c r="N19" s="55">
        <f>$M$19*N20</f>
        <v>0</v>
      </c>
      <c r="O19" s="55">
        <f>$M$19*O20</f>
        <v>0</v>
      </c>
      <c r="P19" s="58">
        <v>0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29"/>
      <c r="B20" s="12"/>
      <c r="C20" s="59" t="s">
        <v>302</v>
      </c>
      <c r="D20" s="60" t="s">
        <v>303</v>
      </c>
      <c r="E20" s="61" t="s">
        <v>304</v>
      </c>
      <c r="F20" s="62" t="s">
        <v>305</v>
      </c>
      <c r="G20" s="63" t="s">
        <v>306</v>
      </c>
      <c r="H20" s="64">
        <v>0.95</v>
      </c>
      <c r="I20" s="64">
        <v>0.95</v>
      </c>
      <c r="J20" s="64">
        <v>1.6</v>
      </c>
      <c r="K20" s="64">
        <v>1.4</v>
      </c>
      <c r="L20" s="64">
        <v>1.2</v>
      </c>
      <c r="M20" s="65" t="s">
        <v>307</v>
      </c>
      <c r="N20" s="66">
        <v>0.95</v>
      </c>
      <c r="O20" s="67">
        <v>0.8</v>
      </c>
      <c r="P20" s="68" t="s">
        <v>308</v>
      </c>
      <c r="Q20" s="7" t="s">
        <v>309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29" t="s">
        <v>310</v>
      </c>
      <c r="B21" s="12" t="s">
        <v>311</v>
      </c>
      <c r="C21" s="69">
        <f>D19/(D18*10)</f>
        <v>0</v>
      </c>
      <c r="D21" s="31"/>
      <c r="E21" s="31"/>
      <c r="F21" s="70"/>
      <c r="G21" s="12"/>
      <c r="H21" s="12"/>
      <c r="I21" s="12"/>
      <c r="J21" s="71"/>
      <c r="K21" s="71"/>
      <c r="L21" s="71"/>
      <c r="M21" s="71"/>
      <c r="N21" s="1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29"/>
      <c r="B22" s="12"/>
      <c r="C22" s="31"/>
      <c r="D22" s="31"/>
      <c r="E22" s="31"/>
      <c r="F22" s="70"/>
      <c r="G22" s="12"/>
      <c r="H22" s="12"/>
      <c r="I22" s="12"/>
      <c r="J22" s="71"/>
      <c r="K22" s="71"/>
      <c r="L22" s="71"/>
      <c r="M22" s="71"/>
      <c r="N22" s="15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29"/>
      <c r="B23" s="12"/>
      <c r="C23" s="31"/>
      <c r="D23" s="31"/>
      <c r="E23" s="31"/>
      <c r="F23" s="70"/>
      <c r="G23" s="12"/>
      <c r="H23" s="12"/>
      <c r="I23" s="12"/>
      <c r="J23" s="71"/>
      <c r="K23" s="71"/>
      <c r="L23" s="71"/>
      <c r="M23" s="71"/>
      <c r="N23" s="15"/>
      <c r="O23" s="12"/>
      <c r="P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72" t="s">
        <v>312</v>
      </c>
      <c r="B24" s="12"/>
      <c r="C24" s="31"/>
      <c r="D24" s="31"/>
      <c r="E24" s="31"/>
      <c r="F24" s="70"/>
      <c r="G24" s="12"/>
      <c r="H24" s="12"/>
      <c r="I24" s="12"/>
      <c r="J24" s="71"/>
      <c r="K24" s="71"/>
      <c r="L24" s="71"/>
      <c r="M24" s="71"/>
      <c r="N24" s="1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72" t="s">
        <v>313</v>
      </c>
      <c r="B25" s="12"/>
      <c r="C25" s="31"/>
      <c r="D25" s="31"/>
      <c r="E25" s="31"/>
      <c r="F25" s="70"/>
      <c r="G25" s="12"/>
      <c r="H25" s="12"/>
      <c r="I25" s="12"/>
      <c r="J25" s="71"/>
      <c r="K25" s="71"/>
      <c r="L25" s="71"/>
      <c r="M25" s="71"/>
      <c r="N25" s="1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72" t="s">
        <v>314</v>
      </c>
      <c r="B26" s="12"/>
      <c r="C26" s="31"/>
      <c r="D26" s="31"/>
      <c r="E26" s="31"/>
      <c r="F26" s="70"/>
      <c r="G26" s="12"/>
      <c r="H26" s="12"/>
      <c r="I26" s="12"/>
      <c r="J26" s="71"/>
      <c r="K26" s="71"/>
      <c r="L26" s="71"/>
      <c r="M26" s="71"/>
      <c r="N26" s="1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29"/>
      <c r="B27" s="12"/>
      <c r="C27" s="31"/>
      <c r="D27" s="31"/>
      <c r="E27" s="31"/>
      <c r="F27" s="70"/>
      <c r="G27" s="12"/>
      <c r="H27" s="12"/>
      <c r="I27" s="12"/>
      <c r="J27" s="71"/>
      <c r="K27" s="71"/>
      <c r="L27" s="71"/>
      <c r="M27" s="71"/>
      <c r="N27" s="1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29"/>
      <c r="B28" s="12"/>
      <c r="C28" s="12"/>
      <c r="D28" s="9"/>
      <c r="E28" s="31"/>
      <c r="F28" s="70"/>
      <c r="G28" s="12"/>
      <c r="H28" s="12"/>
      <c r="I28" s="12"/>
      <c r="J28" s="71"/>
      <c r="K28" s="71"/>
      <c r="L28" s="71"/>
      <c r="M28" s="71"/>
      <c r="N28" s="1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6"/>
      <c r="B29" s="12"/>
      <c r="C29" s="12"/>
      <c r="D29" s="9"/>
      <c r="E29" s="31"/>
      <c r="F29" s="70"/>
      <c r="G29" s="12"/>
      <c r="H29" s="12"/>
      <c r="I29" s="12"/>
      <c r="J29" s="71"/>
      <c r="K29" s="71"/>
      <c r="L29" s="71"/>
      <c r="M29" s="71"/>
      <c r="N29" s="15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6"/>
      <c r="B30" s="12"/>
      <c r="C30" s="12"/>
      <c r="D30" s="9"/>
      <c r="E30" s="31"/>
      <c r="F30" s="70"/>
      <c r="G30" s="12"/>
      <c r="H30" s="12"/>
      <c r="I30" s="12"/>
      <c r="J30" s="71"/>
      <c r="K30" s="71"/>
      <c r="L30" s="71"/>
      <c r="M30" s="71"/>
      <c r="N30" s="1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29"/>
      <c r="B31" s="12"/>
      <c r="C31" s="12"/>
      <c r="D31" s="9"/>
      <c r="E31" s="31"/>
      <c r="F31" s="70"/>
      <c r="G31" s="12"/>
      <c r="H31" s="12"/>
      <c r="I31" s="12"/>
      <c r="J31" s="71"/>
      <c r="K31" s="71"/>
      <c r="L31" s="71"/>
      <c r="M31" s="71"/>
      <c r="N31" s="1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29"/>
      <c r="B32" s="12"/>
      <c r="C32" s="12"/>
      <c r="D32" s="9"/>
      <c r="E32" s="31"/>
      <c r="F32" s="70"/>
      <c r="G32" s="12"/>
      <c r="H32" s="12"/>
      <c r="I32" s="12"/>
      <c r="J32" s="71"/>
      <c r="K32" s="71"/>
      <c r="L32" s="71"/>
      <c r="M32" s="71"/>
      <c r="N32" s="1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24" customHeight="1">
      <c r="A33" s="29"/>
      <c r="B33" s="12"/>
      <c r="C33" s="12"/>
      <c r="D33" s="9"/>
      <c r="E33" s="10"/>
      <c r="F33" s="16"/>
      <c r="G33" s="12"/>
      <c r="H33" s="12"/>
      <c r="I33" s="12"/>
      <c r="J33" s="10"/>
      <c r="K33" s="10"/>
      <c r="L33" s="10"/>
      <c r="M33" s="10"/>
      <c r="N33" s="1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41" t="s">
        <v>315</v>
      </c>
      <c r="B34" s="42"/>
      <c r="C34" s="2"/>
      <c r="D34" s="19"/>
      <c r="E34" s="10"/>
      <c r="F34" s="16"/>
      <c r="G34" s="12"/>
      <c r="H34" s="12"/>
      <c r="I34" s="12"/>
      <c r="J34" s="12"/>
      <c r="K34" s="12"/>
      <c r="L34" s="12"/>
      <c r="M34" s="12"/>
      <c r="N34" s="1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3.5">
      <c r="A35" s="73" t="s">
        <v>316</v>
      </c>
      <c r="B35" s="74" t="s">
        <v>317</v>
      </c>
      <c r="C35" s="75">
        <f>C18*$C$14/100</f>
        <v>0</v>
      </c>
      <c r="D35" s="75">
        <f>D18*$C$14/100</f>
        <v>0</v>
      </c>
      <c r="E35" s="75">
        <f>E18*$C$14/100</f>
        <v>0</v>
      </c>
      <c r="F35" s="75">
        <f>F18*$C$14/100</f>
        <v>0</v>
      </c>
      <c r="G35" s="75">
        <f>G18*$C$14/100</f>
        <v>0</v>
      </c>
      <c r="H35" s="75">
        <f>H18*$C$14/100</f>
        <v>0</v>
      </c>
      <c r="I35" s="75">
        <f>I18*$C$14/100</f>
        <v>0</v>
      </c>
      <c r="J35" s="75">
        <f>J18*$C$14/100</f>
        <v>0</v>
      </c>
      <c r="K35" s="75">
        <f>K18*$C$14/100</f>
        <v>0</v>
      </c>
      <c r="L35" s="75">
        <f>L18*$C$14/100</f>
        <v>0</v>
      </c>
      <c r="M35" s="75">
        <f>M18*$C$14/100</f>
        <v>0</v>
      </c>
      <c r="N35" s="75">
        <f>N18*$C$14/100</f>
        <v>0</v>
      </c>
      <c r="O35" s="75">
        <f>O18*$C$14/100</f>
        <v>0</v>
      </c>
      <c r="P35" s="76">
        <f>P18*$C$14/100</f>
        <v>0</v>
      </c>
      <c r="Q35" s="77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</row>
    <row r="36" spans="1:255" ht="12.75">
      <c r="A36" s="79" t="s">
        <v>318</v>
      </c>
      <c r="B36" s="80" t="s">
        <v>319</v>
      </c>
      <c r="C36" s="81">
        <f>C19*$C$15/1000</f>
        <v>0</v>
      </c>
      <c r="D36" s="81">
        <f>D19*$C$15/1000</f>
        <v>0</v>
      </c>
      <c r="E36" s="81">
        <f>E19*$C$15/1000</f>
        <v>0</v>
      </c>
      <c r="F36" s="81">
        <f>F19*$C$15/1000</f>
        <v>0</v>
      </c>
      <c r="G36" s="81">
        <f>G19*$C$15/1000</f>
        <v>0</v>
      </c>
      <c r="H36" s="81">
        <f>H19*$C$15/1000</f>
        <v>0</v>
      </c>
      <c r="I36" s="81">
        <f>I19*$C$15/1000</f>
        <v>0</v>
      </c>
      <c r="J36" s="81">
        <f>J19*$C$15/1000</f>
        <v>0</v>
      </c>
      <c r="K36" s="81">
        <f>K19*$C$15/1000</f>
        <v>0</v>
      </c>
      <c r="L36" s="81">
        <f>L19*$C$15/1000</f>
        <v>0</v>
      </c>
      <c r="M36" s="81">
        <f>M19*$C$15/1000</f>
        <v>0</v>
      </c>
      <c r="N36" s="81">
        <f>N19*$C$15/1000</f>
        <v>0</v>
      </c>
      <c r="O36" s="81">
        <f>O19*$C$15/1000</f>
        <v>0</v>
      </c>
      <c r="P36" s="82">
        <f>P19*$C$15/1000</f>
        <v>0</v>
      </c>
      <c r="Q36" s="77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</row>
    <row r="37" spans="1:255" ht="12.75">
      <c r="A37" s="12"/>
      <c r="B37" s="12"/>
      <c r="C37" s="12"/>
      <c r="D37" s="9"/>
      <c r="E37" s="71"/>
      <c r="F37" s="83"/>
      <c r="G37" s="12"/>
      <c r="H37" s="12"/>
      <c r="I37" s="12"/>
      <c r="J37" s="71"/>
      <c r="K37" s="71"/>
      <c r="L37" s="71"/>
      <c r="M37" s="71"/>
      <c r="N37" s="1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29"/>
      <c r="B38" s="12"/>
      <c r="C38" s="69"/>
      <c r="D38" s="9"/>
      <c r="E38" s="71"/>
      <c r="F38" s="83"/>
      <c r="G38" s="12"/>
      <c r="H38" s="12"/>
      <c r="I38" s="12"/>
      <c r="J38" s="71"/>
      <c r="K38" s="71"/>
      <c r="L38" s="71"/>
      <c r="M38" s="71"/>
      <c r="N38" s="1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72" t="s">
        <v>320</v>
      </c>
      <c r="B39" s="12"/>
      <c r="C39" s="12"/>
      <c r="D39" s="9"/>
      <c r="E39" s="71"/>
      <c r="F39" s="83"/>
      <c r="G39" s="12"/>
      <c r="H39" s="12"/>
      <c r="I39" s="12"/>
      <c r="J39" s="71"/>
      <c r="K39" s="71"/>
      <c r="L39" s="71"/>
      <c r="M39" s="71"/>
      <c r="N39" s="1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72" t="s">
        <v>321</v>
      </c>
      <c r="B40" s="12"/>
      <c r="C40" s="12"/>
      <c r="D40" s="9"/>
      <c r="E40" s="71"/>
      <c r="F40" s="83"/>
      <c r="G40" s="12"/>
      <c r="H40" s="12"/>
      <c r="I40" s="12"/>
      <c r="J40" s="71"/>
      <c r="K40" s="71"/>
      <c r="L40" s="71"/>
      <c r="M40" s="71"/>
      <c r="N40" s="1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72" t="s">
        <v>322</v>
      </c>
      <c r="B41" s="12"/>
      <c r="C41" s="12"/>
      <c r="D41" s="9"/>
      <c r="E41" s="71"/>
      <c r="F41" s="83"/>
      <c r="G41" s="12"/>
      <c r="H41" s="12"/>
      <c r="I41" s="12"/>
      <c r="J41" s="71"/>
      <c r="K41" s="71"/>
      <c r="L41" s="71"/>
      <c r="M41" s="71"/>
      <c r="N41" s="15"/>
      <c r="O41" s="12"/>
      <c r="P41" s="12"/>
      <c r="Q41" s="72" t="s">
        <v>323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2"/>
      <c r="B42" s="12"/>
      <c r="C42" s="12"/>
      <c r="D42" s="9"/>
      <c r="E42" s="71"/>
      <c r="F42" s="83"/>
      <c r="G42" s="12"/>
      <c r="H42" s="12"/>
      <c r="I42" s="12"/>
      <c r="J42" s="71"/>
      <c r="K42" s="71"/>
      <c r="L42" s="71"/>
      <c r="M42" s="71"/>
      <c r="N42" s="15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12"/>
      <c r="B43" s="12"/>
      <c r="C43" s="12"/>
      <c r="D43" s="9"/>
      <c r="E43" s="71"/>
      <c r="F43" s="83"/>
      <c r="G43" s="12"/>
      <c r="H43" s="12"/>
      <c r="I43" s="12"/>
      <c r="J43" s="71"/>
      <c r="K43" s="71"/>
      <c r="L43" s="71"/>
      <c r="M43" s="71"/>
      <c r="N43" s="15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2"/>
      <c r="B44" s="12"/>
      <c r="C44" s="12"/>
      <c r="D44" s="9"/>
      <c r="E44" s="71"/>
      <c r="F44" s="83"/>
      <c r="G44" s="12"/>
      <c r="H44" s="12"/>
      <c r="I44" s="12"/>
      <c r="J44" s="71"/>
      <c r="K44" s="71"/>
      <c r="L44" s="71"/>
      <c r="M44" s="71"/>
      <c r="N44" s="15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12"/>
      <c r="B45" s="12"/>
      <c r="C45" s="12"/>
      <c r="D45" s="9"/>
      <c r="E45" s="71"/>
      <c r="F45" s="83"/>
      <c r="G45" s="12"/>
      <c r="H45" s="12"/>
      <c r="I45" s="12"/>
      <c r="J45" s="71"/>
      <c r="K45" s="71"/>
      <c r="L45" s="71"/>
      <c r="M45" s="71"/>
      <c r="N45" s="15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12"/>
      <c r="B46" s="12"/>
      <c r="C46" s="12"/>
      <c r="D46" s="9"/>
      <c r="E46" s="71"/>
      <c r="F46" s="83"/>
      <c r="G46" s="12"/>
      <c r="H46" s="12"/>
      <c r="I46" s="12"/>
      <c r="J46" s="71"/>
      <c r="K46" s="71"/>
      <c r="L46" s="71"/>
      <c r="M46" s="71"/>
      <c r="N46" s="15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12"/>
      <c r="B47" s="12"/>
      <c r="C47" s="12"/>
      <c r="D47" s="9"/>
      <c r="E47" s="71"/>
      <c r="F47" s="83"/>
      <c r="G47" s="12"/>
      <c r="H47" s="12"/>
      <c r="I47" s="12"/>
      <c r="J47" s="71"/>
      <c r="K47" s="71"/>
      <c r="L47" s="71"/>
      <c r="M47" s="71"/>
      <c r="N47" s="15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2"/>
      <c r="B48" s="12"/>
      <c r="C48" s="12"/>
      <c r="D48" s="9"/>
      <c r="E48" s="71"/>
      <c r="F48" s="83"/>
      <c r="G48" s="12"/>
      <c r="H48" s="12"/>
      <c r="I48" s="12"/>
      <c r="J48" s="71"/>
      <c r="K48" s="71"/>
      <c r="L48" s="71"/>
      <c r="M48" s="71"/>
      <c r="N48" s="15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12"/>
      <c r="B49" s="12"/>
      <c r="C49" s="12"/>
      <c r="D49" s="9"/>
      <c r="E49" s="71"/>
      <c r="F49" s="83"/>
      <c r="G49" s="12"/>
      <c r="H49" s="12"/>
      <c r="I49" s="12"/>
      <c r="J49" s="71"/>
      <c r="K49" s="71"/>
      <c r="L49" s="71"/>
      <c r="M49" s="71"/>
      <c r="N49" s="1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2"/>
      <c r="B50" s="12"/>
      <c r="C50" s="12"/>
      <c r="D50" s="9"/>
      <c r="E50" s="71"/>
      <c r="F50" s="83"/>
      <c r="G50" s="12"/>
      <c r="H50" s="12"/>
      <c r="I50" s="12"/>
      <c r="J50" s="71"/>
      <c r="K50" s="71"/>
      <c r="L50" s="71"/>
      <c r="M50" s="71"/>
      <c r="N50" s="15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12"/>
      <c r="B51" s="12"/>
      <c r="C51" s="12"/>
      <c r="D51" s="9"/>
      <c r="E51" s="71"/>
      <c r="F51" s="83"/>
      <c r="G51" s="12"/>
      <c r="H51" s="12"/>
      <c r="I51" s="12"/>
      <c r="J51" s="12"/>
      <c r="K51" s="12"/>
      <c r="L51" s="12"/>
      <c r="M51" s="12"/>
      <c r="N51" s="15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2"/>
      <c r="B52" s="12"/>
      <c r="C52" s="12"/>
      <c r="D52" s="9"/>
      <c r="E52" s="71"/>
      <c r="F52" s="83"/>
      <c r="G52" s="12"/>
      <c r="H52" s="12"/>
      <c r="I52" s="12"/>
      <c r="J52" s="12"/>
      <c r="K52" s="12"/>
      <c r="L52" s="12"/>
      <c r="M52" s="12"/>
      <c r="N52" s="15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2.75">
      <c r="A53" s="12"/>
      <c r="B53" s="12"/>
      <c r="C53" s="12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5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12.75">
      <c r="A54" s="84">
        <f>A18</f>
        <v>0</v>
      </c>
      <c r="B54" s="85">
        <f>A35</f>
        <v>0</v>
      </c>
      <c r="C54" s="85">
        <f>A36</f>
        <v>0</v>
      </c>
      <c r="D54" s="86">
        <f>A19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5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13.5">
      <c r="A55" s="87" t="s">
        <v>324</v>
      </c>
      <c r="B55" s="78" t="s">
        <v>325</v>
      </c>
      <c r="C55" s="88">
        <f>B36</f>
        <v>0</v>
      </c>
      <c r="D55" s="89" t="s">
        <v>326</v>
      </c>
      <c r="E55" s="12"/>
      <c r="F55" s="12"/>
      <c r="G55" s="12"/>
      <c r="H55" s="12"/>
      <c r="I55" s="12"/>
      <c r="J55" s="12"/>
      <c r="K55" s="12"/>
      <c r="L55" s="12"/>
      <c r="M55" s="12"/>
      <c r="N55" s="1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2.75">
      <c r="A56" s="90">
        <f>C18</f>
        <v>0</v>
      </c>
      <c r="B56" s="91">
        <f>C35</f>
        <v>0</v>
      </c>
      <c r="C56" s="91">
        <f>C36</f>
        <v>0</v>
      </c>
      <c r="D56" s="92">
        <f>C19</f>
        <v>0</v>
      </c>
      <c r="E56" s="12"/>
      <c r="F56" s="12"/>
      <c r="G56" s="12"/>
      <c r="H56" s="12"/>
      <c r="I56" s="12"/>
      <c r="J56" s="71"/>
      <c r="K56" s="71"/>
      <c r="L56" s="71"/>
      <c r="M56" s="71"/>
      <c r="N56" s="15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ht="12.75">
      <c r="A57" s="90">
        <f>D18</f>
        <v>0</v>
      </c>
      <c r="B57" s="91">
        <f>D35</f>
        <v>0</v>
      </c>
      <c r="C57" s="91">
        <f>D36</f>
        <v>0</v>
      </c>
      <c r="D57" s="92">
        <f>D19</f>
        <v>0</v>
      </c>
      <c r="E57" s="12"/>
      <c r="F57" s="12"/>
      <c r="G57" s="12"/>
      <c r="H57" s="12"/>
      <c r="I57" s="12"/>
      <c r="J57" s="71"/>
      <c r="K57" s="71"/>
      <c r="L57" s="71"/>
      <c r="M57" s="71"/>
      <c r="N57" s="1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 spans="1:255" ht="12.75">
      <c r="A58" s="90">
        <f>E18</f>
        <v>0</v>
      </c>
      <c r="B58" s="91">
        <f>E35</f>
        <v>0</v>
      </c>
      <c r="C58" s="91">
        <f>E36</f>
        <v>0</v>
      </c>
      <c r="D58" s="92">
        <f>E19</f>
        <v>0</v>
      </c>
      <c r="E58" s="12"/>
      <c r="F58" s="12"/>
      <c r="G58" s="12"/>
      <c r="H58" s="12"/>
      <c r="I58" s="12"/>
      <c r="J58" s="71"/>
      <c r="K58" s="71"/>
      <c r="L58" s="71"/>
      <c r="M58" s="71"/>
      <c r="N58" s="1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ht="12.75">
      <c r="A59" s="90">
        <f>F18</f>
        <v>0</v>
      </c>
      <c r="B59" s="91">
        <f>F35</f>
        <v>0</v>
      </c>
      <c r="C59" s="91">
        <f>F36</f>
        <v>0</v>
      </c>
      <c r="D59" s="92">
        <f>F19</f>
        <v>0</v>
      </c>
      <c r="E59" s="12"/>
      <c r="F59" s="12"/>
      <c r="G59" s="12"/>
      <c r="H59" s="12"/>
      <c r="I59" s="12"/>
      <c r="J59" s="71"/>
      <c r="K59" s="71"/>
      <c r="L59" s="71"/>
      <c r="M59" s="71"/>
      <c r="N59" s="1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ht="12.75">
      <c r="A60" s="90">
        <f>G18</f>
        <v>0</v>
      </c>
      <c r="B60" s="91">
        <f>G35</f>
        <v>0</v>
      </c>
      <c r="C60" s="91">
        <f>G36</f>
        <v>0</v>
      </c>
      <c r="D60" s="92">
        <f>G19</f>
        <v>0</v>
      </c>
      <c r="E60" s="12"/>
      <c r="F60" s="12"/>
      <c r="G60" s="12"/>
      <c r="H60" s="12"/>
      <c r="I60" s="12"/>
      <c r="J60" s="71"/>
      <c r="K60" s="71"/>
      <c r="L60" s="71"/>
      <c r="M60" s="71"/>
      <c r="N60" s="1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255" ht="12.75">
      <c r="A61" s="90">
        <f>H18</f>
        <v>0</v>
      </c>
      <c r="B61" s="91">
        <f>H35</f>
        <v>0</v>
      </c>
      <c r="C61" s="91">
        <f>H36</f>
        <v>0</v>
      </c>
      <c r="D61" s="92">
        <f>H19</f>
        <v>0</v>
      </c>
      <c r="E61" s="12"/>
      <c r="F61" s="12"/>
      <c r="G61" s="12"/>
      <c r="H61" s="12"/>
      <c r="I61" s="12"/>
      <c r="J61" s="71"/>
      <c r="K61" s="71"/>
      <c r="L61" s="71"/>
      <c r="M61" s="71"/>
      <c r="N61" s="1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.75">
      <c r="A62" s="90">
        <f>I18</f>
        <v>0</v>
      </c>
      <c r="B62" s="91">
        <f>I35</f>
        <v>0</v>
      </c>
      <c r="C62" s="91">
        <f>I36</f>
        <v>0</v>
      </c>
      <c r="D62" s="92">
        <f>I19</f>
        <v>0</v>
      </c>
      <c r="E62" s="12"/>
      <c r="F62" s="12"/>
      <c r="G62" s="12"/>
      <c r="H62" s="12"/>
      <c r="I62" s="12"/>
      <c r="J62" s="71"/>
      <c r="K62" s="71"/>
      <c r="L62" s="71"/>
      <c r="M62" s="71"/>
      <c r="N62" s="15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ht="12.75">
      <c r="A63" s="90">
        <f>J18</f>
        <v>0</v>
      </c>
      <c r="B63" s="91">
        <f>J35</f>
        <v>0</v>
      </c>
      <c r="C63" s="91">
        <f>J36</f>
        <v>0</v>
      </c>
      <c r="D63" s="92">
        <f>J19</f>
        <v>0</v>
      </c>
      <c r="E63" s="12"/>
      <c r="F63" s="12"/>
      <c r="G63" s="12"/>
      <c r="H63" s="12"/>
      <c r="I63" s="12"/>
      <c r="J63" s="71"/>
      <c r="K63" s="71"/>
      <c r="L63" s="71"/>
      <c r="M63" s="71"/>
      <c r="N63" s="1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ht="12.75">
      <c r="A64" s="90">
        <f>K18</f>
        <v>0</v>
      </c>
      <c r="B64" s="91">
        <f>K35</f>
        <v>0</v>
      </c>
      <c r="C64" s="91">
        <f>K36</f>
        <v>0</v>
      </c>
      <c r="D64" s="92">
        <f>K19</f>
        <v>0</v>
      </c>
      <c r="E64" s="12"/>
      <c r="F64" s="12"/>
      <c r="G64" s="12"/>
      <c r="H64" s="12"/>
      <c r="I64" s="12"/>
      <c r="J64" s="71"/>
      <c r="K64" s="71"/>
      <c r="L64" s="71"/>
      <c r="M64" s="71"/>
      <c r="N64" s="1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ht="12.75">
      <c r="A65" s="90">
        <f>L18</f>
        <v>0</v>
      </c>
      <c r="B65" s="91">
        <f>L35</f>
        <v>0</v>
      </c>
      <c r="C65" s="91">
        <f>L36</f>
        <v>0</v>
      </c>
      <c r="D65" s="92">
        <f>L19</f>
        <v>0</v>
      </c>
      <c r="E65" s="12"/>
      <c r="F65" s="12"/>
      <c r="G65" s="12"/>
      <c r="H65" s="12"/>
      <c r="I65" s="12"/>
      <c r="J65" s="71"/>
      <c r="K65" s="71"/>
      <c r="L65" s="71"/>
      <c r="M65" s="71"/>
      <c r="N65" s="15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 spans="1:255" ht="12.75">
      <c r="A66" s="90">
        <f>M18</f>
        <v>0</v>
      </c>
      <c r="B66" s="91">
        <f>M35</f>
        <v>0</v>
      </c>
      <c r="C66" s="91">
        <f>M36</f>
        <v>0</v>
      </c>
      <c r="D66" s="92">
        <f>M19</f>
        <v>0</v>
      </c>
      <c r="E66" s="12"/>
      <c r="F66" s="12"/>
      <c r="G66" s="12"/>
      <c r="H66" s="12"/>
      <c r="I66" s="12"/>
      <c r="J66" s="71"/>
      <c r="K66" s="71"/>
      <c r="L66" s="71"/>
      <c r="M66" s="71"/>
      <c r="N66" s="15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 spans="1:255" ht="12.75">
      <c r="A67" s="90">
        <f>N18</f>
        <v>0</v>
      </c>
      <c r="B67" s="91">
        <f>N35</f>
        <v>0</v>
      </c>
      <c r="C67" s="91">
        <f>N36</f>
        <v>0</v>
      </c>
      <c r="D67" s="92">
        <f>N19</f>
        <v>0</v>
      </c>
      <c r="E67" s="12"/>
      <c r="F67" s="12"/>
      <c r="G67" s="12"/>
      <c r="H67" s="12"/>
      <c r="I67" s="12"/>
      <c r="J67" s="71"/>
      <c r="K67" s="71"/>
      <c r="L67" s="71"/>
      <c r="M67" s="71"/>
      <c r="N67" s="15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ht="12.75">
      <c r="A68" s="90">
        <f>O18</f>
        <v>0</v>
      </c>
      <c r="B68" s="91">
        <f>O35</f>
        <v>0</v>
      </c>
      <c r="C68" s="91">
        <f>O36</f>
        <v>0</v>
      </c>
      <c r="D68" s="92">
        <f>O19</f>
        <v>0</v>
      </c>
      <c r="E68" s="12"/>
      <c r="F68" s="12"/>
      <c r="G68" s="12"/>
      <c r="H68" s="12"/>
      <c r="I68" s="12"/>
      <c r="J68" s="71"/>
      <c r="K68" s="71"/>
      <c r="L68" s="71"/>
      <c r="M68" s="71"/>
      <c r="N68" s="15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ht="12.75">
      <c r="A69" s="93">
        <f>P18</f>
        <v>0</v>
      </c>
      <c r="B69" s="94">
        <f>P35</f>
        <v>0</v>
      </c>
      <c r="C69" s="94">
        <f>P36</f>
        <v>0</v>
      </c>
      <c r="D69" s="95">
        <f>P19</f>
        <v>0</v>
      </c>
      <c r="E69" s="12"/>
      <c r="F69" s="12"/>
      <c r="G69" s="12"/>
      <c r="H69" s="12"/>
      <c r="I69" s="12"/>
      <c r="J69" s="71"/>
      <c r="K69" s="71"/>
      <c r="L69" s="71"/>
      <c r="M69" s="71"/>
      <c r="N69" s="15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</sheetData>
  <printOptions gridLines="1"/>
  <pageMargins left="0.7875" right="0.5701388888888889" top="0.7875" bottom="0.7875" header="0.5" footer="0.5"/>
  <pageSetup cellComments="asDisplayed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9"/>
  <sheetViews>
    <sheetView workbookViewId="0" topLeftCell="A14">
      <selection activeCell="C24" sqref="C24"/>
    </sheetView>
  </sheetViews>
  <sheetFormatPr defaultColWidth="11.421875" defaultRowHeight="12.75"/>
  <cols>
    <col min="1" max="1" width="16.8515625" style="0" customWidth="1"/>
    <col min="2" max="2" width="14.00390625" style="0" customWidth="1"/>
    <col min="3" max="16" width="6.28125" style="0" customWidth="1"/>
    <col min="17" max="17" width="19.421875" style="0" customWidth="1"/>
    <col min="18" max="256" width="9.7109375" style="0" customWidth="1"/>
  </cols>
  <sheetData>
    <row r="1" spans="1:255" ht="17.25">
      <c r="A1" s="1" t="s">
        <v>327</v>
      </c>
      <c r="B1" s="2"/>
      <c r="C1" s="2"/>
      <c r="D1" s="3"/>
      <c r="E1" s="4"/>
      <c r="F1" s="5"/>
      <c r="G1" s="4"/>
      <c r="H1" s="4"/>
      <c r="I1" s="4"/>
      <c r="J1" s="5"/>
      <c r="K1" s="5"/>
      <c r="L1" s="5"/>
      <c r="M1" s="5"/>
      <c r="N1" s="5"/>
      <c r="O1" s="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2.75">
      <c r="A2" s="6" t="s">
        <v>328</v>
      </c>
      <c r="B2" s="7" t="s">
        <v>329</v>
      </c>
      <c r="C2" s="8"/>
      <c r="D2" s="9"/>
      <c r="E2" s="10"/>
      <c r="F2" s="11" t="s">
        <v>330</v>
      </c>
      <c r="G2" s="12"/>
      <c r="H2" s="12"/>
      <c r="I2" s="12"/>
      <c r="J2" s="13">
        <f ca="1">TODAY()</f>
        <v>0</v>
      </c>
      <c r="K2" s="14" t="s">
        <v>331</v>
      </c>
      <c r="L2" s="14"/>
      <c r="M2" s="10"/>
      <c r="N2" s="1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2.75">
      <c r="A3" s="6" t="s">
        <v>332</v>
      </c>
      <c r="B3" s="7" t="s">
        <v>333</v>
      </c>
      <c r="C3" s="8"/>
      <c r="D3" s="9"/>
      <c r="E3" s="10"/>
      <c r="F3" s="16"/>
      <c r="G3" s="12"/>
      <c r="H3" s="12"/>
      <c r="I3" s="12"/>
      <c r="J3" s="10"/>
      <c r="K3" s="10"/>
      <c r="L3" s="10"/>
      <c r="M3" s="10"/>
      <c r="N3" s="15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2.75">
      <c r="A4" s="17"/>
      <c r="B4" s="2"/>
      <c r="C4" s="18"/>
      <c r="D4" s="19"/>
      <c r="E4" s="20"/>
      <c r="F4" s="21"/>
      <c r="G4" s="2"/>
      <c r="H4" s="2"/>
      <c r="I4" s="2"/>
      <c r="J4" s="20"/>
      <c r="K4" s="20"/>
      <c r="L4" s="20"/>
      <c r="M4" s="20"/>
      <c r="N4" s="2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2.75">
      <c r="A5" s="6" t="s">
        <v>334</v>
      </c>
      <c r="B5" s="12" t="s">
        <v>335</v>
      </c>
      <c r="C5" s="7">
        <v>200</v>
      </c>
      <c r="D5" s="9" t="s">
        <v>336</v>
      </c>
      <c r="E5" s="10"/>
      <c r="F5" s="23" t="s">
        <v>337</v>
      </c>
      <c r="G5" s="12"/>
      <c r="H5" s="12"/>
      <c r="I5" s="12"/>
      <c r="J5" s="10"/>
      <c r="K5" s="10"/>
      <c r="L5" s="10"/>
      <c r="M5" s="10"/>
      <c r="N5" s="15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6" t="s">
        <v>338</v>
      </c>
      <c r="B6" s="12" t="s">
        <v>339</v>
      </c>
      <c r="C6" s="7">
        <v>590</v>
      </c>
      <c r="D6" s="9" t="s">
        <v>340</v>
      </c>
      <c r="E6" s="10"/>
      <c r="F6" s="16"/>
      <c r="G6" s="12"/>
      <c r="H6" s="12"/>
      <c r="I6" s="12"/>
      <c r="J6" s="10"/>
      <c r="K6" s="10"/>
      <c r="L6" s="10"/>
      <c r="M6" s="10"/>
      <c r="N6" s="1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6" t="s">
        <v>341</v>
      </c>
      <c r="B7" s="12" t="s">
        <v>342</v>
      </c>
      <c r="C7" s="7">
        <v>950</v>
      </c>
      <c r="D7" s="9" t="s">
        <v>343</v>
      </c>
      <c r="E7" s="10"/>
      <c r="F7" s="16"/>
      <c r="G7" s="12"/>
      <c r="H7" s="12"/>
      <c r="I7" s="12"/>
      <c r="J7" s="10"/>
      <c r="K7" s="10"/>
      <c r="L7" s="10"/>
      <c r="M7" s="10"/>
      <c r="N7" s="15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344</v>
      </c>
      <c r="B8" s="2" t="s">
        <v>345</v>
      </c>
      <c r="C8" s="24">
        <v>11</v>
      </c>
      <c r="D8" s="19" t="s">
        <v>346</v>
      </c>
      <c r="E8" s="20"/>
      <c r="F8" s="21"/>
      <c r="G8" s="2"/>
      <c r="H8" s="2"/>
      <c r="I8" s="2"/>
      <c r="J8" s="20"/>
      <c r="K8" s="20"/>
      <c r="L8" s="20"/>
      <c r="M8" s="20"/>
      <c r="N8" s="2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2.75">
      <c r="A9" s="17"/>
      <c r="B9" s="2"/>
      <c r="C9" s="18"/>
      <c r="D9" s="19"/>
      <c r="E9" s="20"/>
      <c r="F9" s="21"/>
      <c r="G9" s="2"/>
      <c r="H9" s="2"/>
      <c r="I9" s="2"/>
      <c r="J9" s="20"/>
      <c r="K9" s="20"/>
      <c r="L9" s="20"/>
      <c r="M9" s="20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2.75">
      <c r="A10" s="25" t="s">
        <v>347</v>
      </c>
      <c r="B10" s="12" t="s">
        <v>348</v>
      </c>
      <c r="C10" s="7">
        <v>5</v>
      </c>
      <c r="D10" s="12" t="s">
        <v>349</v>
      </c>
      <c r="E10" s="10"/>
      <c r="F10" s="23" t="s">
        <v>350</v>
      </c>
      <c r="G10" s="12"/>
      <c r="H10" s="12"/>
      <c r="I10" s="12"/>
      <c r="J10" s="10"/>
      <c r="K10" s="10"/>
      <c r="L10" s="10"/>
      <c r="M10" s="10"/>
      <c r="N10" s="1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26" t="s">
        <v>351</v>
      </c>
      <c r="B11" s="2" t="s">
        <v>352</v>
      </c>
      <c r="C11" s="27">
        <f>C14/C10</f>
        <v>0</v>
      </c>
      <c r="D11" s="2"/>
      <c r="E11" s="20"/>
      <c r="F11" s="21"/>
      <c r="G11" s="2"/>
      <c r="H11" s="2"/>
      <c r="I11" s="2"/>
      <c r="J11" s="28"/>
      <c r="K11" s="28"/>
      <c r="L11" s="28"/>
      <c r="M11" s="28"/>
      <c r="N11" s="2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2.75">
      <c r="A12" s="29" t="s">
        <v>353</v>
      </c>
      <c r="B12" s="12" t="s">
        <v>354</v>
      </c>
      <c r="C12" s="7"/>
      <c r="D12" s="12" t="s">
        <v>355</v>
      </c>
      <c r="E12" s="10"/>
      <c r="F12" s="30" t="s">
        <v>356</v>
      </c>
      <c r="G12" s="12"/>
      <c r="H12" s="12"/>
      <c r="I12" s="12"/>
      <c r="J12" s="31"/>
      <c r="K12" s="31"/>
      <c r="L12" s="31"/>
      <c r="M12" s="31"/>
      <c r="N12" s="1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29" t="s">
        <v>357</v>
      </c>
      <c r="B13" s="32" t="s">
        <v>358</v>
      </c>
      <c r="C13" s="33"/>
      <c r="D13" s="32" t="s">
        <v>359</v>
      </c>
      <c r="E13" s="10"/>
      <c r="F13" s="16"/>
      <c r="G13" s="12"/>
      <c r="H13" s="12"/>
      <c r="I13" s="12"/>
      <c r="J13" s="10"/>
      <c r="K13" s="10"/>
      <c r="L13" s="10"/>
      <c r="M13" s="10"/>
      <c r="N13" s="1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34" t="s">
        <v>360</v>
      </c>
      <c r="B14" s="35" t="s">
        <v>361</v>
      </c>
      <c r="C14" s="36">
        <v>25</v>
      </c>
      <c r="D14" s="35" t="s">
        <v>362</v>
      </c>
      <c r="E14" s="37"/>
      <c r="F14" s="37"/>
      <c r="G14" s="35"/>
      <c r="H14" s="35"/>
      <c r="I14" s="35"/>
      <c r="J14" s="38"/>
      <c r="K14" s="38"/>
      <c r="L14" s="38"/>
      <c r="M14" s="38"/>
      <c r="N14" s="38"/>
      <c r="O14" s="3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12.75">
      <c r="A15" s="26" t="s">
        <v>363</v>
      </c>
      <c r="B15" s="2" t="s">
        <v>364</v>
      </c>
      <c r="C15" s="39">
        <f>IF(AND(C10&gt;0,C14&gt;0),PI()*C10^2/4,IF(AND(C12&gt;0,C13&gt;0),C12*C13,"Probe ? Größe eingeben !"))</f>
        <v>0</v>
      </c>
      <c r="D15" s="40" t="s">
        <v>365</v>
      </c>
      <c r="E15" s="20"/>
      <c r="F15" s="21"/>
      <c r="G15" s="2"/>
      <c r="H15" s="2"/>
      <c r="I15" s="2"/>
      <c r="J15" s="20"/>
      <c r="K15" s="20"/>
      <c r="L15" s="20"/>
      <c r="M15" s="20"/>
      <c r="N15" s="2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2.75">
      <c r="A16" s="29"/>
      <c r="B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41" t="s">
        <v>366</v>
      </c>
      <c r="B17" s="42"/>
      <c r="C17" s="43">
        <v>0</v>
      </c>
      <c r="D17" s="43">
        <v>1</v>
      </c>
      <c r="E17" s="44">
        <v>2</v>
      </c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5">
        <v>11</v>
      </c>
      <c r="O17" s="43">
        <v>12</v>
      </c>
      <c r="P17" s="43">
        <v>13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13.5">
      <c r="A18" s="46" t="s">
        <v>367</v>
      </c>
      <c r="B18" s="47" t="s">
        <v>368</v>
      </c>
      <c r="C18" s="48">
        <v>0</v>
      </c>
      <c r="D18" s="48">
        <f>0.1*D19/$C$5</f>
        <v>0</v>
      </c>
      <c r="E18" s="48">
        <f>0.1*E19/$C$5</f>
        <v>0</v>
      </c>
      <c r="F18" s="48">
        <f>0.1*F19/$C$5</f>
        <v>0</v>
      </c>
      <c r="G18" s="48">
        <f>0.1*G19/$C$5</f>
        <v>0</v>
      </c>
      <c r="H18" s="49">
        <f>$G$18+($O$18-$G$18)*0.005</f>
        <v>0</v>
      </c>
      <c r="I18" s="50">
        <f>$G$18+($O$18-$G$18)*0.02</f>
        <v>0</v>
      </c>
      <c r="J18" s="49">
        <f>$I$18+(J17-$I$17)*($O$18-$I$18)/($O$17-$I$17)</f>
        <v>0</v>
      </c>
      <c r="K18" s="48">
        <f>$I$18+(K17-$I$17)*($O$18-$I$18)/($O$17-$I$17)</f>
        <v>0</v>
      </c>
      <c r="L18" s="48">
        <f>$I$18+(L17-$I$17)*($O$18-$I$18)/($O$17-$I$17)</f>
        <v>0</v>
      </c>
      <c r="M18" s="48">
        <f>$I$18+(M17-$I$17)*($O$18-$I$18)/($O$17-$I$17)</f>
        <v>0</v>
      </c>
      <c r="N18" s="48">
        <f>$I$18+(N17-$I$17)*($O$18-$I$18)/($O$17-$I$17)</f>
        <v>0</v>
      </c>
      <c r="O18" s="50">
        <f>0.1*E19/$C$5+P18</f>
        <v>0</v>
      </c>
      <c r="P18" s="51">
        <f>C8</f>
        <v>0</v>
      </c>
      <c r="Q18" s="52" t="s">
        <v>369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3.5">
      <c r="A19" s="53" t="s">
        <v>370</v>
      </c>
      <c r="B19" s="54" t="s">
        <v>371</v>
      </c>
      <c r="C19" s="55">
        <f>C17*$C$6/$G$17</f>
        <v>0</v>
      </c>
      <c r="D19" s="55">
        <f>D17*$C$6/$G$17</f>
        <v>0</v>
      </c>
      <c r="E19" s="55">
        <f>E17*$C$6/$G$17</f>
        <v>0</v>
      </c>
      <c r="F19" s="55">
        <f>F17*$C$6/$G$17</f>
        <v>0</v>
      </c>
      <c r="G19" s="56">
        <f>C6</f>
        <v>0</v>
      </c>
      <c r="H19" s="57">
        <f>$G$19*H20</f>
        <v>0</v>
      </c>
      <c r="I19" s="56">
        <f>$G$19*I20</f>
        <v>0</v>
      </c>
      <c r="J19" s="55">
        <f>$I$19+($M$19-$I$19)*(J17-$I$17)/($M$17-$I$17)*J20</f>
        <v>0</v>
      </c>
      <c r="K19" s="55">
        <f>$I$19+($M$19-$I$19)*(K17-$I$17)/($M$17-$I$17)*K20</f>
        <v>0</v>
      </c>
      <c r="L19" s="55">
        <f>$I$19+($M$19-$I$19)*(L17-$I$17)/($M$17-$I$17)*L20</f>
        <v>0</v>
      </c>
      <c r="M19" s="56">
        <f>C7</f>
        <v>0</v>
      </c>
      <c r="N19" s="55">
        <f>$M$19*N20</f>
        <v>0</v>
      </c>
      <c r="O19" s="55">
        <f>$M$19*O20</f>
        <v>0</v>
      </c>
      <c r="P19" s="58">
        <v>0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29"/>
      <c r="B20" s="12"/>
      <c r="C20" s="59" t="s">
        <v>372</v>
      </c>
      <c r="D20" s="60" t="s">
        <v>373</v>
      </c>
      <c r="E20" s="61" t="s">
        <v>374</v>
      </c>
      <c r="F20" s="62" t="s">
        <v>375</v>
      </c>
      <c r="G20" s="63" t="s">
        <v>376</v>
      </c>
      <c r="H20" s="64">
        <v>0.95</v>
      </c>
      <c r="I20" s="64">
        <v>0.95</v>
      </c>
      <c r="J20" s="64">
        <v>1.6</v>
      </c>
      <c r="K20" s="64">
        <v>1.4</v>
      </c>
      <c r="L20" s="64">
        <v>1.2</v>
      </c>
      <c r="M20" s="65" t="s">
        <v>377</v>
      </c>
      <c r="N20" s="66">
        <v>0.95</v>
      </c>
      <c r="O20" s="67">
        <v>0.8</v>
      </c>
      <c r="P20" s="68" t="s">
        <v>378</v>
      </c>
      <c r="Q20" s="7" t="s">
        <v>379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29" t="s">
        <v>380</v>
      </c>
      <c r="B21" s="12" t="s">
        <v>381</v>
      </c>
      <c r="C21" s="69">
        <f>D19/(D18*10)</f>
        <v>0</v>
      </c>
      <c r="D21" s="31"/>
      <c r="E21" s="31"/>
      <c r="F21" s="70"/>
      <c r="G21" s="12"/>
      <c r="H21" s="12"/>
      <c r="I21" s="12"/>
      <c r="J21" s="71"/>
      <c r="K21" s="71"/>
      <c r="L21" s="71"/>
      <c r="M21" s="71"/>
      <c r="N21" s="1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29"/>
      <c r="B22" s="12"/>
      <c r="C22" s="31"/>
      <c r="D22" s="31"/>
      <c r="E22" s="31"/>
      <c r="F22" s="70"/>
      <c r="G22" s="12"/>
      <c r="H22" s="12"/>
      <c r="I22" s="12"/>
      <c r="J22" s="71"/>
      <c r="K22" s="71"/>
      <c r="L22" s="71"/>
      <c r="M22" s="71"/>
      <c r="N22" s="15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29"/>
      <c r="B23" s="12"/>
      <c r="C23" s="31"/>
      <c r="D23" s="31"/>
      <c r="E23" s="31"/>
      <c r="F23" s="70"/>
      <c r="G23" s="12"/>
      <c r="H23" s="12"/>
      <c r="I23" s="12"/>
      <c r="J23" s="71"/>
      <c r="K23" s="71"/>
      <c r="L23" s="71"/>
      <c r="M23" s="71"/>
      <c r="N23" s="15"/>
      <c r="O23" s="12"/>
      <c r="P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72" t="s">
        <v>382</v>
      </c>
      <c r="B24" s="12"/>
      <c r="C24" s="31"/>
      <c r="D24" s="31"/>
      <c r="E24" s="31"/>
      <c r="F24" s="70"/>
      <c r="G24" s="12"/>
      <c r="H24" s="12"/>
      <c r="I24" s="12"/>
      <c r="J24" s="71"/>
      <c r="K24" s="71"/>
      <c r="L24" s="71"/>
      <c r="M24" s="71"/>
      <c r="N24" s="1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72" t="s">
        <v>383</v>
      </c>
      <c r="B25" s="12"/>
      <c r="C25" s="31"/>
      <c r="D25" s="31"/>
      <c r="E25" s="31"/>
      <c r="F25" s="70"/>
      <c r="G25" s="12"/>
      <c r="H25" s="12"/>
      <c r="I25" s="12"/>
      <c r="J25" s="71"/>
      <c r="K25" s="71"/>
      <c r="L25" s="71"/>
      <c r="M25" s="71"/>
      <c r="N25" s="1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72" t="s">
        <v>384</v>
      </c>
      <c r="B26" s="12"/>
      <c r="C26" s="31"/>
      <c r="D26" s="31"/>
      <c r="E26" s="31"/>
      <c r="F26" s="70"/>
      <c r="G26" s="12"/>
      <c r="H26" s="12"/>
      <c r="I26" s="12"/>
      <c r="J26" s="71"/>
      <c r="K26" s="71"/>
      <c r="L26" s="71"/>
      <c r="M26" s="71"/>
      <c r="N26" s="1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29"/>
      <c r="B27" s="12"/>
      <c r="C27" s="31"/>
      <c r="D27" s="31"/>
      <c r="E27" s="31"/>
      <c r="F27" s="70"/>
      <c r="G27" s="12"/>
      <c r="H27" s="12"/>
      <c r="I27" s="12"/>
      <c r="J27" s="71"/>
      <c r="K27" s="71"/>
      <c r="L27" s="71"/>
      <c r="M27" s="71"/>
      <c r="N27" s="1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29"/>
      <c r="B28" s="12"/>
      <c r="C28" s="12"/>
      <c r="D28" s="9"/>
      <c r="E28" s="31"/>
      <c r="F28" s="70"/>
      <c r="G28" s="12"/>
      <c r="H28" s="12"/>
      <c r="I28" s="12"/>
      <c r="J28" s="71"/>
      <c r="K28" s="71"/>
      <c r="L28" s="71"/>
      <c r="M28" s="71"/>
      <c r="N28" s="1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6"/>
      <c r="B29" s="12"/>
      <c r="C29" s="12"/>
      <c r="D29" s="9"/>
      <c r="E29" s="31"/>
      <c r="F29" s="70"/>
      <c r="G29" s="12"/>
      <c r="H29" s="12"/>
      <c r="I29" s="12"/>
      <c r="J29" s="71"/>
      <c r="K29" s="71"/>
      <c r="L29" s="71"/>
      <c r="M29" s="71"/>
      <c r="N29" s="15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6"/>
      <c r="B30" s="12"/>
      <c r="C30" s="12"/>
      <c r="D30" s="9"/>
      <c r="E30" s="31"/>
      <c r="F30" s="70"/>
      <c r="G30" s="12"/>
      <c r="H30" s="12"/>
      <c r="I30" s="12"/>
      <c r="J30" s="71"/>
      <c r="K30" s="71"/>
      <c r="L30" s="71"/>
      <c r="M30" s="71"/>
      <c r="N30" s="1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29"/>
      <c r="B31" s="12"/>
      <c r="C31" s="12"/>
      <c r="D31" s="9"/>
      <c r="E31" s="31"/>
      <c r="F31" s="70"/>
      <c r="G31" s="12"/>
      <c r="H31" s="12"/>
      <c r="I31" s="12"/>
      <c r="J31" s="71"/>
      <c r="K31" s="71"/>
      <c r="L31" s="71"/>
      <c r="M31" s="71"/>
      <c r="N31" s="1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29"/>
      <c r="B32" s="12"/>
      <c r="C32" s="12"/>
      <c r="D32" s="9"/>
      <c r="E32" s="31"/>
      <c r="F32" s="70"/>
      <c r="G32" s="12"/>
      <c r="H32" s="12"/>
      <c r="I32" s="12"/>
      <c r="J32" s="71"/>
      <c r="K32" s="71"/>
      <c r="L32" s="71"/>
      <c r="M32" s="71"/>
      <c r="N32" s="1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24" customHeight="1">
      <c r="A33" s="29"/>
      <c r="B33" s="12"/>
      <c r="C33" s="12"/>
      <c r="D33" s="9"/>
      <c r="E33" s="10"/>
      <c r="F33" s="16"/>
      <c r="G33" s="12"/>
      <c r="H33" s="12"/>
      <c r="I33" s="12"/>
      <c r="J33" s="10"/>
      <c r="K33" s="10"/>
      <c r="L33" s="10"/>
      <c r="M33" s="10"/>
      <c r="N33" s="1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41" t="s">
        <v>385</v>
      </c>
      <c r="B34" s="42"/>
      <c r="C34" s="2"/>
      <c r="D34" s="19"/>
      <c r="E34" s="10"/>
      <c r="F34" s="16"/>
      <c r="G34" s="12"/>
      <c r="H34" s="12"/>
      <c r="I34" s="12"/>
      <c r="J34" s="12"/>
      <c r="K34" s="12"/>
      <c r="L34" s="12"/>
      <c r="M34" s="12"/>
      <c r="N34" s="1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3.5">
      <c r="A35" s="73" t="s">
        <v>386</v>
      </c>
      <c r="B35" s="74" t="s">
        <v>387</v>
      </c>
      <c r="C35" s="75">
        <f>C18*$C$14/100</f>
        <v>0</v>
      </c>
      <c r="D35" s="75">
        <f>D18*$C$14/100</f>
        <v>0</v>
      </c>
      <c r="E35" s="75">
        <f>E18*$C$14/100</f>
        <v>0</v>
      </c>
      <c r="F35" s="75">
        <f>F18*$C$14/100</f>
        <v>0</v>
      </c>
      <c r="G35" s="75">
        <f>G18*$C$14/100</f>
        <v>0</v>
      </c>
      <c r="H35" s="75">
        <f>H18*$C$14/100</f>
        <v>0</v>
      </c>
      <c r="I35" s="75">
        <f>I18*$C$14/100</f>
        <v>0</v>
      </c>
      <c r="J35" s="75">
        <f>J18*$C$14/100</f>
        <v>0</v>
      </c>
      <c r="K35" s="75">
        <f>K18*$C$14/100</f>
        <v>0</v>
      </c>
      <c r="L35" s="75">
        <f>L18*$C$14/100</f>
        <v>0</v>
      </c>
      <c r="M35" s="75">
        <f>M18*$C$14/100</f>
        <v>0</v>
      </c>
      <c r="N35" s="75">
        <f>N18*$C$14/100</f>
        <v>0</v>
      </c>
      <c r="O35" s="75">
        <f>O18*$C$14/100</f>
        <v>0</v>
      </c>
      <c r="P35" s="76">
        <f>P18*$C$14/100</f>
        <v>0</v>
      </c>
      <c r="Q35" s="77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</row>
    <row r="36" spans="1:255" ht="12.75">
      <c r="A36" s="79" t="s">
        <v>388</v>
      </c>
      <c r="B36" s="80" t="s">
        <v>389</v>
      </c>
      <c r="C36" s="81">
        <f>C19*$C$15/1000</f>
        <v>0</v>
      </c>
      <c r="D36" s="81">
        <f>D19*$C$15/1000</f>
        <v>0</v>
      </c>
      <c r="E36" s="81">
        <f>E19*$C$15/1000</f>
        <v>0</v>
      </c>
      <c r="F36" s="81">
        <f>F19*$C$15/1000</f>
        <v>0</v>
      </c>
      <c r="G36" s="81">
        <f>G19*$C$15/1000</f>
        <v>0</v>
      </c>
      <c r="H36" s="81">
        <f>H19*$C$15/1000</f>
        <v>0</v>
      </c>
      <c r="I36" s="81">
        <f>I19*$C$15/1000</f>
        <v>0</v>
      </c>
      <c r="J36" s="81">
        <f>J19*$C$15/1000</f>
        <v>0</v>
      </c>
      <c r="K36" s="81">
        <f>K19*$C$15/1000</f>
        <v>0</v>
      </c>
      <c r="L36" s="81">
        <f>L19*$C$15/1000</f>
        <v>0</v>
      </c>
      <c r="M36" s="81">
        <f>M19*$C$15/1000</f>
        <v>0</v>
      </c>
      <c r="N36" s="81">
        <f>N19*$C$15/1000</f>
        <v>0</v>
      </c>
      <c r="O36" s="81">
        <f>O19*$C$15/1000</f>
        <v>0</v>
      </c>
      <c r="P36" s="82">
        <f>P19*$C$15/1000</f>
        <v>0</v>
      </c>
      <c r="Q36" s="77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</row>
    <row r="37" spans="1:255" ht="12.75">
      <c r="A37" s="12"/>
      <c r="B37" s="12"/>
      <c r="C37" s="12"/>
      <c r="D37" s="9"/>
      <c r="E37" s="71"/>
      <c r="F37" s="83"/>
      <c r="G37" s="12"/>
      <c r="H37" s="12"/>
      <c r="I37" s="12"/>
      <c r="J37" s="71"/>
      <c r="K37" s="71"/>
      <c r="L37" s="71"/>
      <c r="M37" s="71"/>
      <c r="N37" s="1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29"/>
      <c r="B38" s="12"/>
      <c r="C38" s="69"/>
      <c r="D38" s="9"/>
      <c r="E38" s="71"/>
      <c r="F38" s="83"/>
      <c r="G38" s="12"/>
      <c r="H38" s="12"/>
      <c r="I38" s="12"/>
      <c r="J38" s="71"/>
      <c r="K38" s="71"/>
      <c r="L38" s="71"/>
      <c r="M38" s="71"/>
      <c r="N38" s="1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72" t="s">
        <v>390</v>
      </c>
      <c r="B39" s="12"/>
      <c r="C39" s="12"/>
      <c r="D39" s="9"/>
      <c r="E39" s="71"/>
      <c r="F39" s="83"/>
      <c r="G39" s="12"/>
      <c r="H39" s="12"/>
      <c r="I39" s="12"/>
      <c r="J39" s="71"/>
      <c r="K39" s="71"/>
      <c r="L39" s="71"/>
      <c r="M39" s="71"/>
      <c r="N39" s="1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72" t="s">
        <v>391</v>
      </c>
      <c r="B40" s="12"/>
      <c r="C40" s="12"/>
      <c r="D40" s="9"/>
      <c r="E40" s="71"/>
      <c r="F40" s="83"/>
      <c r="G40" s="12"/>
      <c r="H40" s="12"/>
      <c r="I40" s="12"/>
      <c r="J40" s="71"/>
      <c r="K40" s="71"/>
      <c r="L40" s="71"/>
      <c r="M40" s="71"/>
      <c r="N40" s="1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72" t="s">
        <v>392</v>
      </c>
      <c r="B41" s="12"/>
      <c r="C41" s="12"/>
      <c r="D41" s="9"/>
      <c r="E41" s="71"/>
      <c r="F41" s="83"/>
      <c r="G41" s="12"/>
      <c r="H41" s="12"/>
      <c r="I41" s="12"/>
      <c r="J41" s="71"/>
      <c r="K41" s="71"/>
      <c r="L41" s="71"/>
      <c r="M41" s="71"/>
      <c r="N41" s="15"/>
      <c r="O41" s="12"/>
      <c r="P41" s="12"/>
      <c r="Q41" s="72" t="s">
        <v>393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2"/>
      <c r="B42" s="12"/>
      <c r="C42" s="12"/>
      <c r="D42" s="9"/>
      <c r="E42" s="71"/>
      <c r="F42" s="83"/>
      <c r="G42" s="12"/>
      <c r="H42" s="12"/>
      <c r="I42" s="12"/>
      <c r="J42" s="71"/>
      <c r="K42" s="71"/>
      <c r="L42" s="71"/>
      <c r="M42" s="71"/>
      <c r="N42" s="15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12"/>
      <c r="B43" s="12"/>
      <c r="C43" s="12"/>
      <c r="D43" s="9"/>
      <c r="E43" s="71"/>
      <c r="F43" s="83"/>
      <c r="G43" s="12"/>
      <c r="H43" s="12"/>
      <c r="I43" s="12"/>
      <c r="J43" s="71"/>
      <c r="K43" s="71"/>
      <c r="L43" s="71"/>
      <c r="M43" s="71"/>
      <c r="N43" s="15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2"/>
      <c r="B44" s="12"/>
      <c r="C44" s="12"/>
      <c r="D44" s="9"/>
      <c r="E44" s="71"/>
      <c r="F44" s="83"/>
      <c r="G44" s="12"/>
      <c r="H44" s="12"/>
      <c r="I44" s="12"/>
      <c r="J44" s="71"/>
      <c r="K44" s="71"/>
      <c r="L44" s="71"/>
      <c r="M44" s="71"/>
      <c r="N44" s="15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12"/>
      <c r="B45" s="12"/>
      <c r="C45" s="12"/>
      <c r="D45" s="9"/>
      <c r="E45" s="71"/>
      <c r="F45" s="83"/>
      <c r="G45" s="12"/>
      <c r="H45" s="12"/>
      <c r="I45" s="12"/>
      <c r="J45" s="71"/>
      <c r="K45" s="71"/>
      <c r="L45" s="71"/>
      <c r="M45" s="71"/>
      <c r="N45" s="15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12"/>
      <c r="B46" s="12"/>
      <c r="C46" s="12"/>
      <c r="D46" s="9"/>
      <c r="E46" s="71"/>
      <c r="F46" s="83"/>
      <c r="G46" s="12"/>
      <c r="H46" s="12"/>
      <c r="I46" s="12"/>
      <c r="J46" s="71"/>
      <c r="K46" s="71"/>
      <c r="L46" s="71"/>
      <c r="M46" s="71"/>
      <c r="N46" s="15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12"/>
      <c r="B47" s="12"/>
      <c r="C47" s="12"/>
      <c r="D47" s="9"/>
      <c r="E47" s="71"/>
      <c r="F47" s="83"/>
      <c r="G47" s="12"/>
      <c r="H47" s="12"/>
      <c r="I47" s="12"/>
      <c r="J47" s="71"/>
      <c r="K47" s="71"/>
      <c r="L47" s="71"/>
      <c r="M47" s="71"/>
      <c r="N47" s="15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2"/>
      <c r="B48" s="12"/>
      <c r="C48" s="12"/>
      <c r="D48" s="9"/>
      <c r="E48" s="71"/>
      <c r="F48" s="83"/>
      <c r="G48" s="12"/>
      <c r="H48" s="12"/>
      <c r="I48" s="12"/>
      <c r="J48" s="71"/>
      <c r="K48" s="71"/>
      <c r="L48" s="71"/>
      <c r="M48" s="71"/>
      <c r="N48" s="15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12"/>
      <c r="B49" s="12"/>
      <c r="C49" s="12"/>
      <c r="D49" s="9"/>
      <c r="E49" s="71"/>
      <c r="F49" s="83"/>
      <c r="G49" s="12"/>
      <c r="H49" s="12"/>
      <c r="I49" s="12"/>
      <c r="J49" s="71"/>
      <c r="K49" s="71"/>
      <c r="L49" s="71"/>
      <c r="M49" s="71"/>
      <c r="N49" s="1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2"/>
      <c r="B50" s="12"/>
      <c r="C50" s="12"/>
      <c r="D50" s="9"/>
      <c r="E50" s="71"/>
      <c r="F50" s="83"/>
      <c r="G50" s="12"/>
      <c r="H50" s="12"/>
      <c r="I50" s="12"/>
      <c r="J50" s="71"/>
      <c r="K50" s="71"/>
      <c r="L50" s="71"/>
      <c r="M50" s="71"/>
      <c r="N50" s="15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12"/>
      <c r="B51" s="12"/>
      <c r="C51" s="12"/>
      <c r="D51" s="9"/>
      <c r="E51" s="71"/>
      <c r="F51" s="83"/>
      <c r="G51" s="12"/>
      <c r="H51" s="12"/>
      <c r="I51" s="12"/>
      <c r="J51" s="12"/>
      <c r="K51" s="12"/>
      <c r="L51" s="12"/>
      <c r="M51" s="12"/>
      <c r="N51" s="15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2"/>
      <c r="B52" s="12"/>
      <c r="C52" s="12"/>
      <c r="D52" s="9"/>
      <c r="E52" s="71"/>
      <c r="F52" s="83"/>
      <c r="G52" s="12"/>
      <c r="H52" s="12"/>
      <c r="I52" s="12"/>
      <c r="J52" s="12"/>
      <c r="K52" s="12"/>
      <c r="L52" s="12"/>
      <c r="M52" s="12"/>
      <c r="N52" s="15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2.75">
      <c r="A53" s="12"/>
      <c r="B53" s="12"/>
      <c r="C53" s="12"/>
      <c r="D53" s="9"/>
      <c r="E53" s="71"/>
      <c r="F53" s="83"/>
      <c r="G53" s="12"/>
      <c r="H53" s="12"/>
      <c r="I53" s="12"/>
      <c r="J53" s="12"/>
      <c r="K53" s="12"/>
      <c r="L53" s="12"/>
      <c r="M53" s="12"/>
      <c r="N53" s="15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12.75">
      <c r="A54" s="84">
        <f>A18</f>
        <v>0</v>
      </c>
      <c r="B54" s="85">
        <f>A35</f>
        <v>0</v>
      </c>
      <c r="C54" s="85">
        <f>A36</f>
        <v>0</v>
      </c>
      <c r="D54" s="86">
        <f>A19</f>
        <v>0</v>
      </c>
      <c r="E54" s="71"/>
      <c r="F54" s="83"/>
      <c r="G54" s="12"/>
      <c r="H54" s="12"/>
      <c r="I54" s="12"/>
      <c r="J54" s="12"/>
      <c r="K54" s="12"/>
      <c r="L54" s="12"/>
      <c r="M54" s="12"/>
      <c r="N54" s="15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13.5">
      <c r="A55" s="87" t="s">
        <v>394</v>
      </c>
      <c r="B55" s="78" t="s">
        <v>395</v>
      </c>
      <c r="C55" s="88">
        <f>B36</f>
        <v>0</v>
      </c>
      <c r="D55" s="89" t="s">
        <v>396</v>
      </c>
      <c r="E55" s="71"/>
      <c r="F55" s="83"/>
      <c r="G55" s="12"/>
      <c r="H55" s="12"/>
      <c r="I55" s="12"/>
      <c r="J55" s="12"/>
      <c r="K55" s="12"/>
      <c r="L55" s="12"/>
      <c r="M55" s="12"/>
      <c r="N55" s="1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2.75">
      <c r="A56" s="90">
        <f>C18</f>
        <v>0</v>
      </c>
      <c r="B56" s="91">
        <f>C35</f>
        <v>0</v>
      </c>
      <c r="C56" s="91">
        <f>C36</f>
        <v>0</v>
      </c>
      <c r="D56" s="92">
        <f>C19</f>
        <v>0</v>
      </c>
      <c r="E56" s="71"/>
      <c r="F56" s="83"/>
      <c r="G56" s="12"/>
      <c r="H56" s="12"/>
      <c r="I56" s="12"/>
      <c r="J56" s="71"/>
      <c r="K56" s="71"/>
      <c r="L56" s="71"/>
      <c r="M56" s="71"/>
      <c r="N56" s="15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ht="12.75">
      <c r="A57" s="90">
        <f>D18</f>
        <v>0</v>
      </c>
      <c r="B57" s="91">
        <f>D35</f>
        <v>0</v>
      </c>
      <c r="C57" s="91">
        <f>D36</f>
        <v>0</v>
      </c>
      <c r="D57" s="92">
        <f>D19</f>
        <v>0</v>
      </c>
      <c r="E57" s="71"/>
      <c r="F57" s="83"/>
      <c r="G57" s="12"/>
      <c r="H57" s="12"/>
      <c r="I57" s="12"/>
      <c r="J57" s="71"/>
      <c r="K57" s="71"/>
      <c r="L57" s="71"/>
      <c r="M57" s="71"/>
      <c r="N57" s="1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 spans="1:255" ht="12.75">
      <c r="A58" s="90">
        <f>E18</f>
        <v>0</v>
      </c>
      <c r="B58" s="91">
        <f>E35</f>
        <v>0</v>
      </c>
      <c r="C58" s="91">
        <f>E36</f>
        <v>0</v>
      </c>
      <c r="D58" s="92">
        <f>E19</f>
        <v>0</v>
      </c>
      <c r="E58" s="71"/>
      <c r="F58" s="83"/>
      <c r="G58" s="12"/>
      <c r="H58" s="12"/>
      <c r="I58" s="12"/>
      <c r="J58" s="71"/>
      <c r="K58" s="71"/>
      <c r="L58" s="71"/>
      <c r="M58" s="71"/>
      <c r="N58" s="1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ht="12.75">
      <c r="A59" s="90">
        <f>F18</f>
        <v>0</v>
      </c>
      <c r="B59" s="91">
        <f>F35</f>
        <v>0</v>
      </c>
      <c r="C59" s="91">
        <f>F36</f>
        <v>0</v>
      </c>
      <c r="D59" s="92">
        <f>F19</f>
        <v>0</v>
      </c>
      <c r="E59" s="71"/>
      <c r="F59" s="83"/>
      <c r="G59" s="12"/>
      <c r="H59" s="12"/>
      <c r="I59" s="12"/>
      <c r="J59" s="71"/>
      <c r="K59" s="71"/>
      <c r="L59" s="71"/>
      <c r="M59" s="71"/>
      <c r="N59" s="1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ht="12.75">
      <c r="A60" s="90">
        <f>G18</f>
        <v>0</v>
      </c>
      <c r="B60" s="91">
        <f>G35</f>
        <v>0</v>
      </c>
      <c r="C60" s="91">
        <f>G36</f>
        <v>0</v>
      </c>
      <c r="D60" s="92">
        <f>G19</f>
        <v>0</v>
      </c>
      <c r="E60" s="71"/>
      <c r="F60" s="83"/>
      <c r="G60" s="12"/>
      <c r="H60" s="12"/>
      <c r="I60" s="12"/>
      <c r="J60" s="71"/>
      <c r="K60" s="71"/>
      <c r="L60" s="71"/>
      <c r="M60" s="71"/>
      <c r="N60" s="1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255" ht="12.75">
      <c r="A61" s="90">
        <f>H18</f>
        <v>0</v>
      </c>
      <c r="B61" s="91">
        <f>H35</f>
        <v>0</v>
      </c>
      <c r="C61" s="91">
        <f>H36</f>
        <v>0</v>
      </c>
      <c r="D61" s="92">
        <f>H19</f>
        <v>0</v>
      </c>
      <c r="E61" s="71"/>
      <c r="F61" s="83"/>
      <c r="G61" s="12"/>
      <c r="H61" s="12"/>
      <c r="I61" s="12"/>
      <c r="J61" s="71"/>
      <c r="K61" s="71"/>
      <c r="L61" s="71"/>
      <c r="M61" s="71"/>
      <c r="N61" s="1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.75">
      <c r="A62" s="90">
        <f>I18</f>
        <v>0</v>
      </c>
      <c r="B62" s="91">
        <f>I35</f>
        <v>0</v>
      </c>
      <c r="C62" s="91">
        <f>I36</f>
        <v>0</v>
      </c>
      <c r="D62" s="92">
        <f>I19</f>
        <v>0</v>
      </c>
      <c r="E62" s="71"/>
      <c r="F62" s="83"/>
      <c r="G62" s="12"/>
      <c r="H62" s="12"/>
      <c r="I62" s="12"/>
      <c r="J62" s="71"/>
      <c r="K62" s="71"/>
      <c r="L62" s="71"/>
      <c r="M62" s="71"/>
      <c r="N62" s="15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ht="12.75">
      <c r="A63" s="90">
        <f>J18</f>
        <v>0</v>
      </c>
      <c r="B63" s="91">
        <f>J35</f>
        <v>0</v>
      </c>
      <c r="C63" s="91">
        <f>J36</f>
        <v>0</v>
      </c>
      <c r="D63" s="92">
        <f>J19</f>
        <v>0</v>
      </c>
      <c r="E63" s="71"/>
      <c r="F63" s="83"/>
      <c r="G63" s="12"/>
      <c r="H63" s="12"/>
      <c r="I63" s="12"/>
      <c r="J63" s="71"/>
      <c r="K63" s="71"/>
      <c r="L63" s="71"/>
      <c r="M63" s="71"/>
      <c r="N63" s="1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ht="12.75">
      <c r="A64" s="90">
        <f>K18</f>
        <v>0</v>
      </c>
      <c r="B64" s="91">
        <f>K35</f>
        <v>0</v>
      </c>
      <c r="C64" s="91">
        <f>K36</f>
        <v>0</v>
      </c>
      <c r="D64" s="92">
        <f>K19</f>
        <v>0</v>
      </c>
      <c r="E64" s="71"/>
      <c r="F64" s="83"/>
      <c r="G64" s="12"/>
      <c r="H64" s="12"/>
      <c r="I64" s="12"/>
      <c r="J64" s="71"/>
      <c r="K64" s="71"/>
      <c r="L64" s="71"/>
      <c r="M64" s="71"/>
      <c r="N64" s="1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ht="12.75">
      <c r="A65" s="90">
        <f>L18</f>
        <v>0</v>
      </c>
      <c r="B65" s="91">
        <f>L35</f>
        <v>0</v>
      </c>
      <c r="C65" s="91">
        <f>L36</f>
        <v>0</v>
      </c>
      <c r="D65" s="92">
        <f>L19</f>
        <v>0</v>
      </c>
      <c r="E65" s="71"/>
      <c r="F65" s="83"/>
      <c r="G65" s="12"/>
      <c r="H65" s="12"/>
      <c r="I65" s="12"/>
      <c r="J65" s="71"/>
      <c r="K65" s="71"/>
      <c r="L65" s="71"/>
      <c r="M65" s="71"/>
      <c r="N65" s="15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 spans="1:255" ht="12.75">
      <c r="A66" s="90">
        <f>M18</f>
        <v>0</v>
      </c>
      <c r="B66" s="91">
        <f>M35</f>
        <v>0</v>
      </c>
      <c r="C66" s="91">
        <f>M36</f>
        <v>0</v>
      </c>
      <c r="D66" s="92">
        <f>M19</f>
        <v>0</v>
      </c>
      <c r="E66" s="71"/>
      <c r="F66" s="83"/>
      <c r="G66" s="12"/>
      <c r="H66" s="12"/>
      <c r="I66" s="12"/>
      <c r="J66" s="71"/>
      <c r="K66" s="71"/>
      <c r="L66" s="71"/>
      <c r="M66" s="71"/>
      <c r="N66" s="15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 spans="1:255" ht="12.75">
      <c r="A67" s="90">
        <f>N18</f>
        <v>0</v>
      </c>
      <c r="B67" s="91">
        <f>N35</f>
        <v>0</v>
      </c>
      <c r="C67" s="91">
        <f>N36</f>
        <v>0</v>
      </c>
      <c r="D67" s="92">
        <f>N19</f>
        <v>0</v>
      </c>
      <c r="E67" s="71"/>
      <c r="F67" s="83"/>
      <c r="G67" s="12"/>
      <c r="H67" s="12"/>
      <c r="I67" s="12"/>
      <c r="J67" s="71"/>
      <c r="K67" s="71"/>
      <c r="L67" s="71"/>
      <c r="M67" s="71"/>
      <c r="N67" s="15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ht="12.75">
      <c r="A68" s="90">
        <f>O18</f>
        <v>0</v>
      </c>
      <c r="B68" s="91">
        <f>O35</f>
        <v>0</v>
      </c>
      <c r="C68" s="91">
        <f>O36</f>
        <v>0</v>
      </c>
      <c r="D68" s="92">
        <f>O19</f>
        <v>0</v>
      </c>
      <c r="E68" s="71"/>
      <c r="F68" s="83"/>
      <c r="G68" s="12"/>
      <c r="H68" s="12"/>
      <c r="I68" s="12"/>
      <c r="J68" s="71"/>
      <c r="K68" s="71"/>
      <c r="L68" s="71"/>
      <c r="M68" s="71"/>
      <c r="N68" s="15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ht="12.75">
      <c r="A69" s="93">
        <f>P18</f>
        <v>0</v>
      </c>
      <c r="B69" s="94">
        <f>P35</f>
        <v>0</v>
      </c>
      <c r="C69" s="94">
        <f>P36</f>
        <v>0</v>
      </c>
      <c r="D69" s="95">
        <f>P19</f>
        <v>0</v>
      </c>
      <c r="E69" s="71"/>
      <c r="F69" s="83"/>
      <c r="G69" s="12"/>
      <c r="H69" s="12"/>
      <c r="I69" s="12"/>
      <c r="J69" s="71"/>
      <c r="K69" s="71"/>
      <c r="L69" s="71"/>
      <c r="M69" s="71"/>
      <c r="N69" s="15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</sheetData>
  <printOptions gridLines="1"/>
  <pageMargins left="0.7875" right="0.5701388888888889" top="0.7875" bottom="0.7875" header="0.5" footer="0.5"/>
  <pageSetup cellComments="asDisplayed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26">
      <selection activeCell="A54" sqref="A54"/>
    </sheetView>
  </sheetViews>
  <sheetFormatPr defaultColWidth="11.421875" defaultRowHeight="12.75"/>
  <cols>
    <col min="1" max="1" width="16.8515625" style="0" customWidth="1"/>
    <col min="2" max="2" width="14.00390625" style="0" customWidth="1"/>
    <col min="3" max="16" width="6.28125" style="0" customWidth="1"/>
    <col min="17" max="17" width="19.421875" style="0" customWidth="1"/>
    <col min="18" max="256" width="9.7109375" style="0" customWidth="1"/>
  </cols>
  <sheetData>
    <row r="1" spans="1:15" s="2" customFormat="1" ht="17.25">
      <c r="A1" s="1" t="s">
        <v>397</v>
      </c>
      <c r="D1" s="3"/>
      <c r="E1" s="4"/>
      <c r="G1" s="5"/>
      <c r="H1" s="5"/>
      <c r="I1" s="4"/>
      <c r="J1" s="5"/>
      <c r="K1" s="5"/>
      <c r="L1" s="5"/>
      <c r="M1" s="5"/>
      <c r="N1" s="5"/>
      <c r="O1" s="5"/>
    </row>
    <row r="2" spans="1:14" s="12" customFormat="1" ht="12.75">
      <c r="A2" s="6" t="s">
        <v>398</v>
      </c>
      <c r="B2" s="7" t="s">
        <v>399</v>
      </c>
      <c r="C2" s="8"/>
      <c r="D2" s="9"/>
      <c r="E2" s="10"/>
      <c r="G2" s="11" t="s">
        <v>400</v>
      </c>
      <c r="H2" s="96"/>
      <c r="J2" s="13">
        <f ca="1">TODAY()</f>
        <v>0</v>
      </c>
      <c r="K2" s="14" t="s">
        <v>401</v>
      </c>
      <c r="L2" s="14"/>
      <c r="M2" s="10"/>
      <c r="N2" s="15"/>
    </row>
    <row r="3" spans="1:14" s="12" customFormat="1" ht="12.75">
      <c r="A3" s="6" t="s">
        <v>402</v>
      </c>
      <c r="B3" s="7" t="s">
        <v>403</v>
      </c>
      <c r="C3" s="8"/>
      <c r="D3" s="9"/>
      <c r="E3" s="10"/>
      <c r="G3" s="16"/>
      <c r="H3" s="10"/>
      <c r="J3" s="10"/>
      <c r="K3" s="10"/>
      <c r="L3" s="10"/>
      <c r="M3" s="10"/>
      <c r="N3" s="15"/>
    </row>
    <row r="4" spans="1:14" s="2" customFormat="1" ht="12.75">
      <c r="A4" s="17"/>
      <c r="C4" s="18"/>
      <c r="D4" s="19"/>
      <c r="E4" s="20"/>
      <c r="G4" s="21"/>
      <c r="H4" s="20"/>
      <c r="J4" s="20"/>
      <c r="K4" s="20"/>
      <c r="L4" s="20"/>
      <c r="M4" s="20"/>
      <c r="N4" s="22"/>
    </row>
    <row r="5" spans="1:14" s="12" customFormat="1" ht="12.75">
      <c r="A5" s="6" t="s">
        <v>404</v>
      </c>
      <c r="B5" s="12" t="s">
        <v>405</v>
      </c>
      <c r="C5" s="7">
        <v>200</v>
      </c>
      <c r="D5" s="9" t="s">
        <v>406</v>
      </c>
      <c r="E5" s="10"/>
      <c r="G5" s="23" t="s">
        <v>407</v>
      </c>
      <c r="H5" s="23"/>
      <c r="J5" s="10"/>
      <c r="K5" s="10"/>
      <c r="L5" s="10"/>
      <c r="M5" s="10"/>
      <c r="N5" s="15"/>
    </row>
    <row r="6" spans="1:14" s="12" customFormat="1" ht="12.75">
      <c r="A6" s="6" t="s">
        <v>408</v>
      </c>
      <c r="B6" s="12" t="s">
        <v>409</v>
      </c>
      <c r="C6" s="7">
        <v>25</v>
      </c>
      <c r="D6" s="9" t="s">
        <v>410</v>
      </c>
      <c r="E6" s="10"/>
      <c r="G6" s="16"/>
      <c r="H6" s="10"/>
      <c r="J6" s="10"/>
      <c r="K6" s="10"/>
      <c r="L6" s="10"/>
      <c r="M6" s="10"/>
      <c r="N6" s="15"/>
    </row>
    <row r="7" spans="1:14" s="12" customFormat="1" ht="12.75">
      <c r="A7" s="6" t="s">
        <v>411</v>
      </c>
      <c r="B7" s="12" t="s">
        <v>412</v>
      </c>
      <c r="C7" s="7">
        <v>70</v>
      </c>
      <c r="D7" s="9" t="s">
        <v>413</v>
      </c>
      <c r="E7" s="10"/>
      <c r="G7" s="16"/>
      <c r="H7" s="10"/>
      <c r="J7" s="10"/>
      <c r="K7" s="10"/>
      <c r="L7" s="10"/>
      <c r="M7" s="10"/>
      <c r="N7" s="15"/>
    </row>
    <row r="8" spans="1:14" s="2" customFormat="1" ht="12.75">
      <c r="A8" s="17" t="s">
        <v>414</v>
      </c>
      <c r="B8" s="2" t="s">
        <v>415</v>
      </c>
      <c r="C8" s="24">
        <v>45</v>
      </c>
      <c r="D8" s="19" t="s">
        <v>416</v>
      </c>
      <c r="E8" s="20"/>
      <c r="G8" s="21"/>
      <c r="H8" s="20"/>
      <c r="J8" s="20"/>
      <c r="K8" s="20"/>
      <c r="L8" s="20"/>
      <c r="M8" s="20"/>
      <c r="N8" s="22"/>
    </row>
    <row r="9" spans="1:14" s="2" customFormat="1" ht="12.75">
      <c r="A9" s="17"/>
      <c r="C9" s="18"/>
      <c r="D9" s="19"/>
      <c r="E9" s="20"/>
      <c r="G9" s="21"/>
      <c r="H9" s="20"/>
      <c r="J9" s="20"/>
      <c r="K9" s="20"/>
      <c r="L9" s="20"/>
      <c r="M9" s="20"/>
      <c r="N9" s="22"/>
    </row>
    <row r="10" spans="1:14" s="12" customFormat="1" ht="12.75">
      <c r="A10" s="25" t="s">
        <v>417</v>
      </c>
      <c r="B10" s="12" t="s">
        <v>418</v>
      </c>
      <c r="C10" s="7">
        <v>5</v>
      </c>
      <c r="D10" s="12" t="s">
        <v>419</v>
      </c>
      <c r="E10" s="10"/>
      <c r="F10" s="31"/>
      <c r="G10" s="23" t="s">
        <v>420</v>
      </c>
      <c r="J10" s="10"/>
      <c r="K10" s="10"/>
      <c r="L10" s="10"/>
      <c r="M10" s="10"/>
      <c r="N10" s="15"/>
    </row>
    <row r="11" spans="1:14" s="2" customFormat="1" ht="12.75">
      <c r="A11" s="26" t="s">
        <v>421</v>
      </c>
      <c r="B11" s="2" t="s">
        <v>422</v>
      </c>
      <c r="C11" s="27">
        <f>C14/C10</f>
        <v>0</v>
      </c>
      <c r="E11" s="20"/>
      <c r="F11" s="28"/>
      <c r="G11" s="21"/>
      <c r="H11" s="20"/>
      <c r="J11" s="28"/>
      <c r="K11" s="28"/>
      <c r="L11" s="28"/>
      <c r="M11" s="28"/>
      <c r="N11" s="22"/>
    </row>
    <row r="12" spans="1:14" s="12" customFormat="1" ht="12.75">
      <c r="A12" s="29" t="s">
        <v>423</v>
      </c>
      <c r="B12" s="12" t="s">
        <v>424</v>
      </c>
      <c r="C12" s="7"/>
      <c r="D12" s="12" t="s">
        <v>425</v>
      </c>
      <c r="E12" s="10"/>
      <c r="F12" s="31"/>
      <c r="G12" s="30" t="s">
        <v>426</v>
      </c>
      <c r="H12" s="10"/>
      <c r="J12" s="31"/>
      <c r="K12" s="31"/>
      <c r="L12" s="31"/>
      <c r="M12" s="31"/>
      <c r="N12" s="15"/>
    </row>
    <row r="13" spans="1:14" s="12" customFormat="1" ht="12.75">
      <c r="A13" s="29" t="s">
        <v>427</v>
      </c>
      <c r="B13" s="32" t="s">
        <v>428</v>
      </c>
      <c r="C13" s="33"/>
      <c r="D13" s="32" t="s">
        <v>429</v>
      </c>
      <c r="E13" s="10"/>
      <c r="G13" s="16"/>
      <c r="H13" s="10"/>
      <c r="J13" s="10"/>
      <c r="K13" s="10"/>
      <c r="L13" s="10"/>
      <c r="M13" s="10"/>
      <c r="N13" s="15"/>
    </row>
    <row r="14" spans="1:15" s="35" customFormat="1" ht="12.75">
      <c r="A14" s="34" t="s">
        <v>430</v>
      </c>
      <c r="B14" s="35" t="s">
        <v>431</v>
      </c>
      <c r="C14" s="36">
        <v>25</v>
      </c>
      <c r="D14" s="35" t="s">
        <v>432</v>
      </c>
      <c r="E14" s="37"/>
      <c r="F14" s="37"/>
      <c r="G14" s="37"/>
      <c r="H14" s="37"/>
      <c r="J14" s="38"/>
      <c r="K14" s="38"/>
      <c r="L14" s="38"/>
      <c r="M14" s="38"/>
      <c r="N14" s="38"/>
      <c r="O14" s="38"/>
    </row>
    <row r="15" spans="1:14" s="2" customFormat="1" ht="12.75">
      <c r="A15" s="26" t="s">
        <v>433</v>
      </c>
      <c r="B15" s="2" t="s">
        <v>434</v>
      </c>
      <c r="C15" s="39">
        <f>IF(AND(C10&gt;0,C14&gt;0),PI()*C10^2/4,IF(AND(C12&gt;0,C13&gt;0),C12*C13,"Probe ? Größe eingeben !"))</f>
        <v>0</v>
      </c>
      <c r="D15" s="40" t="s">
        <v>435</v>
      </c>
      <c r="E15" s="20"/>
      <c r="G15" s="21"/>
      <c r="H15" s="20"/>
      <c r="J15" s="20"/>
      <c r="K15" s="20"/>
      <c r="L15" s="20"/>
      <c r="M15" s="20"/>
      <c r="N15" s="22"/>
    </row>
    <row r="16" s="12" customFormat="1" ht="12.75">
      <c r="A16" s="29"/>
    </row>
    <row r="17" spans="1:16" s="2" customFormat="1" ht="12.75">
      <c r="A17" s="41" t="s">
        <v>436</v>
      </c>
      <c r="B17" s="42"/>
      <c r="C17" s="43">
        <v>0</v>
      </c>
      <c r="D17" s="43">
        <v>1</v>
      </c>
      <c r="E17" s="44">
        <v>2</v>
      </c>
      <c r="F17" s="43">
        <v>3</v>
      </c>
      <c r="G17" s="43">
        <v>4</v>
      </c>
      <c r="H17" s="44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5">
        <v>11</v>
      </c>
      <c r="O17" s="43">
        <v>12</v>
      </c>
      <c r="P17" s="43">
        <v>13</v>
      </c>
    </row>
    <row r="18" spans="1:17" s="12" customFormat="1" ht="13.5">
      <c r="A18" s="46" t="s">
        <v>437</v>
      </c>
      <c r="B18" s="47" t="s">
        <v>438</v>
      </c>
      <c r="C18" s="48">
        <v>0</v>
      </c>
      <c r="D18" s="48">
        <f>0.1*D19/$C$5</f>
        <v>0</v>
      </c>
      <c r="E18" s="48">
        <f>0.1*E19/$C$5</f>
        <v>0</v>
      </c>
      <c r="F18" s="48">
        <f>0.1*F19/$C$5</f>
        <v>0</v>
      </c>
      <c r="G18" s="48">
        <f>0.1*G19/$C$5</f>
        <v>0</v>
      </c>
      <c r="H18" s="48">
        <f>0.1*H19/$C$5+0.1</f>
        <v>0</v>
      </c>
      <c r="I18" s="50">
        <f>0.1*I19/$C$5+0.2</f>
        <v>0</v>
      </c>
      <c r="J18" s="48">
        <f>$I$18+(J17-$I$17)*($O$18-$I$18)/($O$17-$I$17)</f>
        <v>0</v>
      </c>
      <c r="K18" s="48">
        <f>$I$18+(K17-$I$17)*($O$18-$I$18)/($O$17-$I$17)</f>
        <v>0</v>
      </c>
      <c r="L18" s="48">
        <f>$I$18+(L17-$I$17)*($O$18-$I$18)/($O$17-$I$17)</f>
        <v>0</v>
      </c>
      <c r="M18" s="50">
        <f>$I$18+(M17-$I$17)*($O$18-$I$18)/($O$17-$I$17)</f>
        <v>0</v>
      </c>
      <c r="N18" s="48">
        <f>$I$18+(N17-$I$17)*($O$18-$I$18)/($O$17-$I$17)</f>
        <v>0</v>
      </c>
      <c r="O18" s="50">
        <f>0.1*E19/$C$5+P18</f>
        <v>0</v>
      </c>
      <c r="P18" s="51">
        <f>C8</f>
        <v>0</v>
      </c>
      <c r="Q18" s="52" t="s">
        <v>439</v>
      </c>
    </row>
    <row r="19" spans="1:16" s="12" customFormat="1" ht="13.5">
      <c r="A19" s="53" t="s">
        <v>440</v>
      </c>
      <c r="B19" s="54" t="s">
        <v>441</v>
      </c>
      <c r="C19" s="55">
        <f>C17*$C$6/$I$17</f>
        <v>0</v>
      </c>
      <c r="D19" s="55">
        <f>D17*$C$6/$I$17</f>
        <v>0</v>
      </c>
      <c r="E19" s="55">
        <f>E17*$C$6/$I$17</f>
        <v>0</v>
      </c>
      <c r="F19" s="55">
        <f>F17*$C$6/$I$17</f>
        <v>0</v>
      </c>
      <c r="G19" s="55">
        <f>G17*$C$6/$I$17</f>
        <v>0</v>
      </c>
      <c r="H19" s="55">
        <f>$I$19+($M$19-$I$19)*(H17-$I$17)/($M$17-$I$17)*H20</f>
        <v>0</v>
      </c>
      <c r="I19" s="56">
        <f>C6</f>
        <v>0</v>
      </c>
      <c r="J19" s="55">
        <f>$I$19+($M$19-$I$19)*(J17-$I$17)/($M$17-$I$17)*J20</f>
        <v>0</v>
      </c>
      <c r="K19" s="55">
        <f>$I$19+($M$19-$I$19)*(K17-$I$17)/($M$17-$I$17)*K20</f>
        <v>0</v>
      </c>
      <c r="L19" s="55">
        <f>$I$19+($M$19-$I$19)*(L17-$I$17)/($M$17-$I$17)*L20</f>
        <v>0</v>
      </c>
      <c r="M19" s="56">
        <f>C7</f>
        <v>0</v>
      </c>
      <c r="N19" s="55">
        <f>$M$19*N20</f>
        <v>0</v>
      </c>
      <c r="O19" s="55">
        <f>$M$19*O20</f>
        <v>0</v>
      </c>
      <c r="P19" s="58">
        <v>0</v>
      </c>
    </row>
    <row r="20" spans="1:17" s="12" customFormat="1" ht="12.75">
      <c r="A20" s="29"/>
      <c r="C20" s="59" t="s">
        <v>442</v>
      </c>
      <c r="D20" s="60" t="s">
        <v>443</v>
      </c>
      <c r="E20" s="61" t="s">
        <v>444</v>
      </c>
      <c r="F20" s="68" t="s">
        <v>445</v>
      </c>
      <c r="G20" s="62" t="s">
        <v>446</v>
      </c>
      <c r="H20" s="64">
        <v>0.30000000000000004</v>
      </c>
      <c r="I20" s="63" t="s">
        <v>447</v>
      </c>
      <c r="J20" s="64">
        <v>1.6</v>
      </c>
      <c r="K20" s="64">
        <v>1.4</v>
      </c>
      <c r="L20" s="64">
        <v>1.2</v>
      </c>
      <c r="M20" s="65" t="s">
        <v>448</v>
      </c>
      <c r="N20" s="66">
        <v>0.95</v>
      </c>
      <c r="O20" s="67">
        <v>0.8</v>
      </c>
      <c r="P20" s="68" t="s">
        <v>449</v>
      </c>
      <c r="Q20" s="7" t="s">
        <v>450</v>
      </c>
    </row>
    <row r="21" spans="1:14" s="12" customFormat="1" ht="12.75">
      <c r="A21" s="29" t="s">
        <v>451</v>
      </c>
      <c r="B21" s="12" t="s">
        <v>452</v>
      </c>
      <c r="C21" s="69">
        <f>D19/(D18*10)</f>
        <v>0</v>
      </c>
      <c r="D21" s="31"/>
      <c r="E21" s="31"/>
      <c r="G21" s="70"/>
      <c r="H21" s="70"/>
      <c r="J21" s="71"/>
      <c r="K21" s="71"/>
      <c r="L21" s="71"/>
      <c r="M21" s="71"/>
      <c r="N21" s="15"/>
    </row>
    <row r="22" spans="1:14" s="12" customFormat="1" ht="12.75">
      <c r="A22" s="29"/>
      <c r="C22" s="31"/>
      <c r="D22" s="31"/>
      <c r="E22" s="31"/>
      <c r="G22" s="70"/>
      <c r="H22" s="70"/>
      <c r="J22" s="71"/>
      <c r="K22" s="71"/>
      <c r="L22" s="71"/>
      <c r="M22" s="71"/>
      <c r="N22" s="15"/>
    </row>
    <row r="23" spans="1:17" s="12" customFormat="1" ht="12.75">
      <c r="A23" s="29"/>
      <c r="C23" s="31"/>
      <c r="D23" s="31"/>
      <c r="E23" s="31"/>
      <c r="G23" s="70"/>
      <c r="H23" s="70"/>
      <c r="J23" s="71"/>
      <c r="K23" s="71"/>
      <c r="L23" s="71"/>
      <c r="M23" s="71"/>
      <c r="N23" s="15"/>
      <c r="Q23" s="72" t="s">
        <v>453</v>
      </c>
    </row>
    <row r="24" spans="1:14" s="12" customFormat="1" ht="12.75">
      <c r="A24" s="29"/>
      <c r="C24" s="31"/>
      <c r="D24" s="31"/>
      <c r="E24" s="31"/>
      <c r="G24" s="70"/>
      <c r="H24" s="70"/>
      <c r="J24" s="71"/>
      <c r="K24" s="71"/>
      <c r="L24" s="71"/>
      <c r="M24" s="71"/>
      <c r="N24" s="15"/>
    </row>
    <row r="25" spans="1:14" s="12" customFormat="1" ht="12.75">
      <c r="A25" s="29"/>
      <c r="C25" s="31"/>
      <c r="D25" s="31"/>
      <c r="E25" s="31"/>
      <c r="G25" s="70"/>
      <c r="H25" s="70"/>
      <c r="J25" s="71"/>
      <c r="K25" s="71"/>
      <c r="L25" s="71"/>
      <c r="M25" s="71"/>
      <c r="N25" s="15"/>
    </row>
    <row r="26" spans="1:14" s="12" customFormat="1" ht="12.75">
      <c r="A26" s="29"/>
      <c r="C26" s="31"/>
      <c r="D26" s="31"/>
      <c r="E26" s="31"/>
      <c r="G26" s="70"/>
      <c r="H26" s="70"/>
      <c r="J26" s="71"/>
      <c r="K26" s="71"/>
      <c r="L26" s="71"/>
      <c r="M26" s="71"/>
      <c r="N26" s="15"/>
    </row>
    <row r="27" spans="1:14" s="12" customFormat="1" ht="12.75">
      <c r="A27" s="29"/>
      <c r="C27" s="31"/>
      <c r="D27" s="31"/>
      <c r="E27" s="31"/>
      <c r="G27" s="70"/>
      <c r="H27" s="70"/>
      <c r="J27" s="71"/>
      <c r="K27" s="71"/>
      <c r="L27" s="71"/>
      <c r="M27" s="71"/>
      <c r="N27" s="15"/>
    </row>
    <row r="28" spans="1:14" s="12" customFormat="1" ht="12.75">
      <c r="A28" s="29"/>
      <c r="D28" s="9"/>
      <c r="E28" s="31"/>
      <c r="G28" s="70"/>
      <c r="H28" s="70"/>
      <c r="J28" s="71"/>
      <c r="K28" s="71"/>
      <c r="L28" s="71"/>
      <c r="M28" s="71"/>
      <c r="N28" s="15"/>
    </row>
    <row r="29" spans="1:14" s="12" customFormat="1" ht="12.75">
      <c r="A29" s="6"/>
      <c r="D29" s="9"/>
      <c r="E29" s="31"/>
      <c r="G29" s="70"/>
      <c r="H29" s="70"/>
      <c r="J29" s="71"/>
      <c r="K29" s="71"/>
      <c r="L29" s="71"/>
      <c r="M29" s="71"/>
      <c r="N29" s="15"/>
    </row>
    <row r="30" spans="1:14" s="12" customFormat="1" ht="12.75">
      <c r="A30" s="6"/>
      <c r="D30" s="9"/>
      <c r="E30" s="31"/>
      <c r="G30" s="70"/>
      <c r="H30" s="70"/>
      <c r="J30" s="71"/>
      <c r="K30" s="71"/>
      <c r="L30" s="71"/>
      <c r="M30" s="71"/>
      <c r="N30" s="15"/>
    </row>
    <row r="31" spans="1:14" s="12" customFormat="1" ht="12.75">
      <c r="A31" s="29"/>
      <c r="D31" s="9"/>
      <c r="E31" s="31"/>
      <c r="G31" s="70"/>
      <c r="H31" s="70"/>
      <c r="J31" s="71"/>
      <c r="K31" s="71"/>
      <c r="L31" s="71"/>
      <c r="M31" s="71"/>
      <c r="N31" s="15"/>
    </row>
    <row r="32" spans="1:14" s="12" customFormat="1" ht="12.75">
      <c r="A32" s="29"/>
      <c r="D32" s="9"/>
      <c r="E32" s="31"/>
      <c r="G32" s="70"/>
      <c r="H32" s="70"/>
      <c r="J32" s="71"/>
      <c r="K32" s="71"/>
      <c r="L32" s="71"/>
      <c r="M32" s="71"/>
      <c r="N32" s="15"/>
    </row>
    <row r="33" spans="1:14" s="12" customFormat="1" ht="12.75">
      <c r="A33" s="29"/>
      <c r="D33" s="9"/>
      <c r="E33" s="10"/>
      <c r="G33" s="16"/>
      <c r="H33" s="10"/>
      <c r="J33" s="10"/>
      <c r="K33" s="10"/>
      <c r="L33" s="10"/>
      <c r="M33" s="10"/>
      <c r="N33" s="15"/>
    </row>
    <row r="34" spans="1:14" s="12" customFormat="1" ht="12.75">
      <c r="A34" s="41" t="s">
        <v>454</v>
      </c>
      <c r="B34" s="42"/>
      <c r="C34" s="2"/>
      <c r="D34" s="19"/>
      <c r="E34" s="10"/>
      <c r="G34" s="16"/>
      <c r="H34" s="10"/>
      <c r="N34" s="15"/>
    </row>
    <row r="35" spans="1:17" s="78" customFormat="1" ht="13.5">
      <c r="A35" s="73" t="s">
        <v>455</v>
      </c>
      <c r="B35" s="74" t="s">
        <v>456</v>
      </c>
      <c r="C35" s="75">
        <f>C18*$C$14/100</f>
        <v>0</v>
      </c>
      <c r="D35" s="75">
        <f>D18*$C$14/100</f>
        <v>0</v>
      </c>
      <c r="E35" s="75">
        <f>E18*$C$14/100</f>
        <v>0</v>
      </c>
      <c r="F35" s="75">
        <f>F18*$C$14/100</f>
        <v>0</v>
      </c>
      <c r="G35" s="75">
        <f>G18*$C$14/100</f>
        <v>0</v>
      </c>
      <c r="H35" s="75">
        <f>H18*$C$14/100</f>
        <v>0</v>
      </c>
      <c r="I35" s="75">
        <f>I18*$C$14/100</f>
        <v>0</v>
      </c>
      <c r="J35" s="75">
        <f>J18*$C$14/100</f>
        <v>0</v>
      </c>
      <c r="K35" s="75">
        <f>K18*$C$14/100</f>
        <v>0</v>
      </c>
      <c r="L35" s="75">
        <f>L18*$C$14/100</f>
        <v>0</v>
      </c>
      <c r="M35" s="75">
        <f>M18*$C$14/100</f>
        <v>0</v>
      </c>
      <c r="N35" s="75">
        <f>N18*$C$14/100</f>
        <v>0</v>
      </c>
      <c r="O35" s="75">
        <f>O18*$C$14/100</f>
        <v>0</v>
      </c>
      <c r="P35" s="76">
        <f>P18*$C$14/100</f>
        <v>0</v>
      </c>
      <c r="Q35" s="77"/>
    </row>
    <row r="36" spans="1:17" s="78" customFormat="1" ht="12.75">
      <c r="A36" s="79" t="s">
        <v>457</v>
      </c>
      <c r="B36" s="80" t="s">
        <v>458</v>
      </c>
      <c r="C36" s="81">
        <f>C19*$C$15/1000</f>
        <v>0</v>
      </c>
      <c r="D36" s="81">
        <f>D19*$C$15/1000</f>
        <v>0</v>
      </c>
      <c r="E36" s="81">
        <f>E19*$C$15/1000</f>
        <v>0</v>
      </c>
      <c r="F36" s="81">
        <f>F19*$C$15/1000</f>
        <v>0</v>
      </c>
      <c r="G36" s="81">
        <f>G19*$C$15/1000</f>
        <v>0</v>
      </c>
      <c r="H36" s="81">
        <f>H19*$C$15/1000</f>
        <v>0</v>
      </c>
      <c r="I36" s="81">
        <f>I19*$C$15/1000</f>
        <v>0</v>
      </c>
      <c r="J36" s="81">
        <f>J19*$C$15/1000</f>
        <v>0</v>
      </c>
      <c r="K36" s="81">
        <f>K19*$C$15/1000</f>
        <v>0</v>
      </c>
      <c r="L36" s="81">
        <f>L19*$C$15/1000</f>
        <v>0</v>
      </c>
      <c r="M36" s="81">
        <f>M19*$C$15/1000</f>
        <v>0</v>
      </c>
      <c r="N36" s="81">
        <f>N19*$C$15/1000</f>
        <v>0</v>
      </c>
      <c r="O36" s="81">
        <f>O19*$C$15/1000</f>
        <v>0</v>
      </c>
      <c r="P36" s="82">
        <f>P19*$C$15/1000</f>
        <v>0</v>
      </c>
      <c r="Q36" s="77"/>
    </row>
    <row r="37" spans="4:14" s="12" customFormat="1" ht="12.75">
      <c r="D37" s="9"/>
      <c r="E37" s="71"/>
      <c r="G37" s="83"/>
      <c r="H37" s="71"/>
      <c r="J37" s="71"/>
      <c r="K37" s="71"/>
      <c r="L37" s="71"/>
      <c r="M37" s="71"/>
      <c r="N37" s="15"/>
    </row>
    <row r="38" spans="1:14" s="12" customFormat="1" ht="12.75">
      <c r="A38" s="29"/>
      <c r="C38" s="69"/>
      <c r="D38" s="9"/>
      <c r="E38" s="71"/>
      <c r="G38" s="83"/>
      <c r="H38" s="71"/>
      <c r="J38" s="71"/>
      <c r="K38" s="71"/>
      <c r="L38" s="71"/>
      <c r="M38" s="71"/>
      <c r="N38" s="15"/>
    </row>
    <row r="39" spans="4:14" s="12" customFormat="1" ht="12.75">
      <c r="D39" s="9"/>
      <c r="E39" s="71"/>
      <c r="G39" s="83"/>
      <c r="H39" s="71"/>
      <c r="J39" s="71"/>
      <c r="K39" s="71"/>
      <c r="L39" s="71"/>
      <c r="M39" s="71"/>
      <c r="N39" s="15"/>
    </row>
    <row r="40" spans="4:14" s="12" customFormat="1" ht="12.75">
      <c r="D40" s="9"/>
      <c r="E40" s="71"/>
      <c r="G40" s="83"/>
      <c r="H40" s="71"/>
      <c r="J40" s="71"/>
      <c r="K40" s="71"/>
      <c r="L40" s="71"/>
      <c r="M40" s="71"/>
      <c r="N40" s="15"/>
    </row>
    <row r="41" spans="4:17" s="12" customFormat="1" ht="12.75">
      <c r="D41" s="9"/>
      <c r="E41" s="71"/>
      <c r="G41" s="83"/>
      <c r="H41" s="71"/>
      <c r="J41" s="71"/>
      <c r="K41" s="71"/>
      <c r="L41" s="71"/>
      <c r="M41" s="71"/>
      <c r="N41" s="15"/>
      <c r="Q41" s="72" t="s">
        <v>459</v>
      </c>
    </row>
    <row r="42" spans="4:14" s="12" customFormat="1" ht="12.75">
      <c r="D42" s="9"/>
      <c r="E42" s="71"/>
      <c r="G42" s="83"/>
      <c r="H42" s="71"/>
      <c r="J42" s="71"/>
      <c r="K42" s="71"/>
      <c r="L42" s="71"/>
      <c r="M42" s="71"/>
      <c r="N42" s="15"/>
    </row>
    <row r="43" spans="4:14" s="12" customFormat="1" ht="12.75">
      <c r="D43" s="9"/>
      <c r="E43" s="71"/>
      <c r="G43" s="83"/>
      <c r="H43" s="71"/>
      <c r="J43" s="71"/>
      <c r="K43" s="71"/>
      <c r="L43" s="71"/>
      <c r="M43" s="71"/>
      <c r="N43" s="15"/>
    </row>
    <row r="44" spans="4:14" s="12" customFormat="1" ht="12.75">
      <c r="D44" s="9"/>
      <c r="E44" s="71"/>
      <c r="G44" s="83"/>
      <c r="H44" s="71"/>
      <c r="J44" s="71"/>
      <c r="K44" s="71"/>
      <c r="L44" s="71"/>
      <c r="M44" s="71"/>
      <c r="N44" s="15"/>
    </row>
    <row r="45" spans="4:14" s="12" customFormat="1" ht="12.75">
      <c r="D45" s="9"/>
      <c r="E45" s="71"/>
      <c r="G45" s="83"/>
      <c r="H45" s="71"/>
      <c r="J45" s="71"/>
      <c r="K45" s="71"/>
      <c r="L45" s="71"/>
      <c r="M45" s="71"/>
      <c r="N45" s="15"/>
    </row>
    <row r="46" spans="4:14" s="12" customFormat="1" ht="12.75">
      <c r="D46" s="9"/>
      <c r="E46" s="71"/>
      <c r="G46" s="83"/>
      <c r="H46" s="71"/>
      <c r="J46" s="71"/>
      <c r="K46" s="71"/>
      <c r="L46" s="71"/>
      <c r="M46" s="71"/>
      <c r="N46" s="15"/>
    </row>
    <row r="47" spans="4:14" s="12" customFormat="1" ht="12.75">
      <c r="D47" s="9"/>
      <c r="E47" s="71"/>
      <c r="G47" s="83"/>
      <c r="H47" s="71"/>
      <c r="J47" s="71"/>
      <c r="K47" s="71"/>
      <c r="L47" s="71"/>
      <c r="M47" s="71"/>
      <c r="N47" s="15"/>
    </row>
    <row r="48" spans="4:14" s="12" customFormat="1" ht="12.75">
      <c r="D48" s="9"/>
      <c r="E48" s="71"/>
      <c r="G48" s="83"/>
      <c r="H48" s="71"/>
      <c r="J48" s="71"/>
      <c r="K48" s="71"/>
      <c r="L48" s="71"/>
      <c r="M48" s="71"/>
      <c r="N48" s="15"/>
    </row>
    <row r="49" spans="4:14" s="12" customFormat="1" ht="12.75">
      <c r="D49" s="9"/>
      <c r="E49" s="71"/>
      <c r="G49" s="83"/>
      <c r="H49" s="71"/>
      <c r="J49" s="71"/>
      <c r="K49" s="71"/>
      <c r="L49" s="71"/>
      <c r="M49" s="71"/>
      <c r="N49" s="15"/>
    </row>
    <row r="50" spans="4:14" s="12" customFormat="1" ht="12.75">
      <c r="D50" s="9"/>
      <c r="E50" s="71"/>
      <c r="G50" s="83"/>
      <c r="H50" s="71"/>
      <c r="J50" s="71"/>
      <c r="K50" s="71"/>
      <c r="L50" s="71"/>
      <c r="M50" s="71"/>
      <c r="N50" s="15"/>
    </row>
    <row r="51" spans="4:14" s="12" customFormat="1" ht="12.75">
      <c r="D51" s="9"/>
      <c r="E51" s="71"/>
      <c r="G51" s="83"/>
      <c r="H51" s="71"/>
      <c r="N51" s="15"/>
    </row>
    <row r="52" spans="4:14" s="12" customFormat="1" ht="12.75">
      <c r="D52" s="9"/>
      <c r="E52" s="71"/>
      <c r="G52" s="83"/>
      <c r="H52" s="71"/>
      <c r="N52" s="15"/>
    </row>
    <row r="53" spans="4:14" s="12" customFormat="1" ht="12.75">
      <c r="D53" s="9"/>
      <c r="E53" s="71"/>
      <c r="G53" s="83"/>
      <c r="H53" s="71"/>
      <c r="N53" s="15"/>
    </row>
    <row r="54" spans="1:14" s="12" customFormat="1" ht="12.75">
      <c r="A54" s="84">
        <f>A18</f>
        <v>0</v>
      </c>
      <c r="B54" s="85">
        <f>A35</f>
        <v>0</v>
      </c>
      <c r="C54" s="85">
        <f>A36</f>
        <v>0</v>
      </c>
      <c r="D54" s="86">
        <f>A19</f>
        <v>0</v>
      </c>
      <c r="E54" s="71"/>
      <c r="G54" s="83"/>
      <c r="H54" s="71"/>
      <c r="N54" s="15"/>
    </row>
    <row r="55" spans="1:14" s="12" customFormat="1" ht="13.5">
      <c r="A55" s="87" t="s">
        <v>460</v>
      </c>
      <c r="B55" s="78" t="s">
        <v>461</v>
      </c>
      <c r="C55" s="88">
        <f>B36</f>
        <v>0</v>
      </c>
      <c r="D55" s="89" t="s">
        <v>462</v>
      </c>
      <c r="E55" s="71"/>
      <c r="G55" s="83"/>
      <c r="H55" s="71"/>
      <c r="N55" s="15"/>
    </row>
    <row r="56" spans="1:14" s="12" customFormat="1" ht="12.75">
      <c r="A56" s="90">
        <f>C18</f>
        <v>0</v>
      </c>
      <c r="B56" s="91">
        <f>C35</f>
        <v>0</v>
      </c>
      <c r="C56" s="91">
        <f>C36</f>
        <v>0</v>
      </c>
      <c r="D56" s="92">
        <f>C19</f>
        <v>0</v>
      </c>
      <c r="E56" s="71"/>
      <c r="G56" s="83"/>
      <c r="H56" s="71"/>
      <c r="J56" s="71"/>
      <c r="K56" s="71"/>
      <c r="L56" s="71"/>
      <c r="M56" s="71"/>
      <c r="N56" s="15"/>
    </row>
    <row r="57" spans="1:14" s="12" customFormat="1" ht="12.75">
      <c r="A57" s="90">
        <f>D18</f>
        <v>0</v>
      </c>
      <c r="B57" s="91">
        <f>D35</f>
        <v>0</v>
      </c>
      <c r="C57" s="91">
        <f>D36</f>
        <v>0</v>
      </c>
      <c r="D57" s="92">
        <f>D19</f>
        <v>0</v>
      </c>
      <c r="E57" s="71"/>
      <c r="G57" s="83"/>
      <c r="H57" s="71"/>
      <c r="J57" s="71"/>
      <c r="K57" s="71"/>
      <c r="L57" s="71"/>
      <c r="M57" s="71"/>
      <c r="N57" s="15"/>
    </row>
    <row r="58" spans="1:14" s="12" customFormat="1" ht="12.75">
      <c r="A58" s="90">
        <f>E18</f>
        <v>0</v>
      </c>
      <c r="B58" s="91">
        <f>E35</f>
        <v>0</v>
      </c>
      <c r="C58" s="91">
        <f>E36</f>
        <v>0</v>
      </c>
      <c r="D58" s="92">
        <f>E19</f>
        <v>0</v>
      </c>
      <c r="E58" s="71"/>
      <c r="G58" s="83"/>
      <c r="H58" s="71"/>
      <c r="J58" s="71"/>
      <c r="K58" s="71"/>
      <c r="L58" s="71"/>
      <c r="M58" s="71"/>
      <c r="N58" s="15"/>
    </row>
    <row r="59" spans="1:14" s="12" customFormat="1" ht="12.75">
      <c r="A59" s="90">
        <f>F18</f>
        <v>0</v>
      </c>
      <c r="B59" s="91">
        <f>F35</f>
        <v>0</v>
      </c>
      <c r="C59" s="91">
        <f>F36</f>
        <v>0</v>
      </c>
      <c r="D59" s="92">
        <f>F19</f>
        <v>0</v>
      </c>
      <c r="E59" s="71"/>
      <c r="G59" s="83"/>
      <c r="H59" s="71"/>
      <c r="J59" s="71"/>
      <c r="K59" s="71"/>
      <c r="L59" s="71"/>
      <c r="M59" s="71"/>
      <c r="N59" s="15"/>
    </row>
    <row r="60" spans="1:14" s="12" customFormat="1" ht="12.75">
      <c r="A60" s="90">
        <f>G18</f>
        <v>0</v>
      </c>
      <c r="B60" s="91">
        <f>G35</f>
        <v>0</v>
      </c>
      <c r="C60" s="91">
        <f>G36</f>
        <v>0</v>
      </c>
      <c r="D60" s="92">
        <f>G19</f>
        <v>0</v>
      </c>
      <c r="E60" s="71"/>
      <c r="G60" s="83"/>
      <c r="H60" s="71"/>
      <c r="J60" s="71"/>
      <c r="K60" s="71"/>
      <c r="L60" s="71"/>
      <c r="M60" s="71"/>
      <c r="N60" s="15"/>
    </row>
    <row r="61" spans="1:14" s="12" customFormat="1" ht="12.75">
      <c r="A61" s="90">
        <f>H18</f>
        <v>0</v>
      </c>
      <c r="B61" s="91">
        <f>H35</f>
        <v>0</v>
      </c>
      <c r="C61" s="91">
        <f>H36</f>
        <v>0</v>
      </c>
      <c r="D61" s="92">
        <f>H19</f>
        <v>0</v>
      </c>
      <c r="E61" s="71"/>
      <c r="G61" s="83"/>
      <c r="H61" s="71"/>
      <c r="J61" s="71"/>
      <c r="K61" s="71"/>
      <c r="L61" s="71"/>
      <c r="M61" s="71"/>
      <c r="N61" s="15"/>
    </row>
    <row r="62" spans="1:14" s="12" customFormat="1" ht="12.75">
      <c r="A62" s="90">
        <f>I18</f>
        <v>0</v>
      </c>
      <c r="B62" s="91">
        <f>I35</f>
        <v>0</v>
      </c>
      <c r="C62" s="91">
        <f>I36</f>
        <v>0</v>
      </c>
      <c r="D62" s="92">
        <f>I19</f>
        <v>0</v>
      </c>
      <c r="E62" s="71"/>
      <c r="G62" s="83"/>
      <c r="H62" s="71"/>
      <c r="J62" s="71"/>
      <c r="K62" s="71"/>
      <c r="L62" s="71"/>
      <c r="M62" s="71"/>
      <c r="N62" s="15"/>
    </row>
    <row r="63" spans="1:14" s="12" customFormat="1" ht="12.75">
      <c r="A63" s="90">
        <f>J18</f>
        <v>0</v>
      </c>
      <c r="B63" s="91">
        <f>J35</f>
        <v>0</v>
      </c>
      <c r="C63" s="91">
        <f>J36</f>
        <v>0</v>
      </c>
      <c r="D63" s="92">
        <f>J19</f>
        <v>0</v>
      </c>
      <c r="E63" s="71"/>
      <c r="G63" s="83"/>
      <c r="H63" s="71"/>
      <c r="J63" s="71"/>
      <c r="K63" s="71"/>
      <c r="L63" s="71"/>
      <c r="M63" s="71"/>
      <c r="N63" s="15"/>
    </row>
    <row r="64" spans="1:14" s="12" customFormat="1" ht="12.75">
      <c r="A64" s="90">
        <f>K18</f>
        <v>0</v>
      </c>
      <c r="B64" s="91">
        <f>K35</f>
        <v>0</v>
      </c>
      <c r="C64" s="91">
        <f>K36</f>
        <v>0</v>
      </c>
      <c r="D64" s="92">
        <f>K19</f>
        <v>0</v>
      </c>
      <c r="E64" s="71"/>
      <c r="G64" s="83"/>
      <c r="H64" s="71"/>
      <c r="J64" s="71"/>
      <c r="K64" s="71"/>
      <c r="L64" s="71"/>
      <c r="M64" s="71"/>
      <c r="N64" s="15"/>
    </row>
    <row r="65" spans="1:14" s="12" customFormat="1" ht="12.75">
      <c r="A65" s="90">
        <f>L18</f>
        <v>0</v>
      </c>
      <c r="B65" s="91">
        <f>L35</f>
        <v>0</v>
      </c>
      <c r="C65" s="91">
        <f>L36</f>
        <v>0</v>
      </c>
      <c r="D65" s="92">
        <f>L19</f>
        <v>0</v>
      </c>
      <c r="E65" s="71"/>
      <c r="G65" s="83"/>
      <c r="H65" s="71"/>
      <c r="J65" s="71"/>
      <c r="K65" s="71"/>
      <c r="L65" s="71"/>
      <c r="M65" s="71"/>
      <c r="N65" s="15"/>
    </row>
    <row r="66" spans="1:14" s="12" customFormat="1" ht="12.75">
      <c r="A66" s="90">
        <f>M18</f>
        <v>0</v>
      </c>
      <c r="B66" s="91">
        <f>M35</f>
        <v>0</v>
      </c>
      <c r="C66" s="91">
        <f>M36</f>
        <v>0</v>
      </c>
      <c r="D66" s="92">
        <f>M19</f>
        <v>0</v>
      </c>
      <c r="E66" s="71"/>
      <c r="G66" s="83"/>
      <c r="H66" s="71"/>
      <c r="J66" s="71"/>
      <c r="K66" s="71"/>
      <c r="L66" s="71"/>
      <c r="M66" s="71"/>
      <c r="N66" s="15"/>
    </row>
    <row r="67" spans="1:14" s="12" customFormat="1" ht="12.75">
      <c r="A67" s="90">
        <f>N18</f>
        <v>0</v>
      </c>
      <c r="B67" s="91">
        <f>N35</f>
        <v>0</v>
      </c>
      <c r="C67" s="91">
        <f>N36</f>
        <v>0</v>
      </c>
      <c r="D67" s="92">
        <f>N19</f>
        <v>0</v>
      </c>
      <c r="E67" s="71"/>
      <c r="G67" s="83"/>
      <c r="H67" s="71"/>
      <c r="J67" s="71"/>
      <c r="K67" s="71"/>
      <c r="L67" s="71"/>
      <c r="M67" s="71"/>
      <c r="N67" s="15"/>
    </row>
    <row r="68" spans="1:14" s="12" customFormat="1" ht="12.75">
      <c r="A68" s="90">
        <f>O18</f>
        <v>0</v>
      </c>
      <c r="B68" s="91">
        <f>O35</f>
        <v>0</v>
      </c>
      <c r="C68" s="91">
        <f>O36</f>
        <v>0</v>
      </c>
      <c r="D68" s="92">
        <f>O19</f>
        <v>0</v>
      </c>
      <c r="E68" s="71"/>
      <c r="G68" s="83"/>
      <c r="H68" s="71"/>
      <c r="J68" s="71"/>
      <c r="K68" s="71"/>
      <c r="L68" s="71"/>
      <c r="M68" s="71"/>
      <c r="N68" s="15"/>
    </row>
    <row r="69" spans="1:14" s="12" customFormat="1" ht="12.75">
      <c r="A69" s="93">
        <f>P18</f>
        <v>0</v>
      </c>
      <c r="B69" s="94">
        <f>P35</f>
        <v>0</v>
      </c>
      <c r="C69" s="94">
        <f>P36</f>
        <v>0</v>
      </c>
      <c r="D69" s="95">
        <f>P19</f>
        <v>0</v>
      </c>
      <c r="E69" s="71"/>
      <c r="G69" s="83"/>
      <c r="H69" s="71"/>
      <c r="J69" s="71"/>
      <c r="K69" s="71"/>
      <c r="L69" s="71"/>
      <c r="M69" s="71"/>
      <c r="N69" s="15"/>
    </row>
  </sheetData>
  <printOptions gridLines="1"/>
  <pageMargins left="0.7875" right="0.5701388888888889" top="0.7875" bottom="0.7875" header="0.5" footer="0.5"/>
  <pageSetup cellComments="asDisplayed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25">
      <selection activeCell="F55" sqref="F55"/>
    </sheetView>
  </sheetViews>
  <sheetFormatPr defaultColWidth="11.421875" defaultRowHeight="12.75"/>
  <cols>
    <col min="1" max="1" width="16.8515625" style="0" customWidth="1"/>
    <col min="2" max="2" width="14.00390625" style="0" customWidth="1"/>
    <col min="3" max="16" width="6.28125" style="0" customWidth="1"/>
    <col min="17" max="17" width="19.421875" style="0" customWidth="1"/>
    <col min="18" max="256" width="9.7109375" style="0" customWidth="1"/>
  </cols>
  <sheetData>
    <row r="1" spans="1:15" s="2" customFormat="1" ht="17.25">
      <c r="A1" s="1" t="s">
        <v>463</v>
      </c>
      <c r="D1" s="3"/>
      <c r="E1" s="4"/>
      <c r="G1" s="5"/>
      <c r="H1" s="5"/>
      <c r="I1" s="4"/>
      <c r="J1" s="5"/>
      <c r="K1" s="5"/>
      <c r="L1" s="5"/>
      <c r="M1" s="5"/>
      <c r="N1" s="5"/>
      <c r="O1" s="5"/>
    </row>
    <row r="2" spans="1:14" s="12" customFormat="1" ht="12.75">
      <c r="A2" s="6" t="s">
        <v>464</v>
      </c>
      <c r="B2" s="7" t="s">
        <v>465</v>
      </c>
      <c r="C2" s="8"/>
      <c r="D2" s="9"/>
      <c r="E2" s="10"/>
      <c r="G2" s="11" t="s">
        <v>466</v>
      </c>
      <c r="H2" s="96"/>
      <c r="J2" s="13">
        <f ca="1">TODAY()</f>
        <v>0</v>
      </c>
      <c r="K2" s="14" t="s">
        <v>467</v>
      </c>
      <c r="L2" s="14"/>
      <c r="M2" s="10"/>
      <c r="N2" s="15"/>
    </row>
    <row r="3" spans="1:14" s="12" customFormat="1" ht="12.75">
      <c r="A3" s="6" t="s">
        <v>468</v>
      </c>
      <c r="B3" s="7" t="s">
        <v>469</v>
      </c>
      <c r="C3" s="8"/>
      <c r="D3" s="9"/>
      <c r="E3" s="10"/>
      <c r="G3" s="16"/>
      <c r="H3" s="10"/>
      <c r="J3" s="10"/>
      <c r="K3" s="10"/>
      <c r="L3" s="10"/>
      <c r="M3" s="10"/>
      <c r="N3" s="15"/>
    </row>
    <row r="4" spans="1:14" s="2" customFormat="1" ht="12.75">
      <c r="A4" s="17"/>
      <c r="C4" s="18"/>
      <c r="D4" s="19"/>
      <c r="E4" s="20"/>
      <c r="G4" s="21"/>
      <c r="H4" s="20"/>
      <c r="J4" s="20"/>
      <c r="K4" s="20"/>
      <c r="L4" s="20"/>
      <c r="M4" s="20"/>
      <c r="N4" s="22"/>
    </row>
    <row r="5" spans="1:14" s="12" customFormat="1" ht="12.75">
      <c r="A5" s="6" t="s">
        <v>470</v>
      </c>
      <c r="B5" s="12" t="s">
        <v>471</v>
      </c>
      <c r="C5" s="7">
        <v>75</v>
      </c>
      <c r="D5" s="9" t="s">
        <v>472</v>
      </c>
      <c r="E5" s="10"/>
      <c r="G5" s="23" t="s">
        <v>473</v>
      </c>
      <c r="H5" s="23"/>
      <c r="J5" s="10"/>
      <c r="K5" s="10"/>
      <c r="L5" s="10"/>
      <c r="M5" s="10"/>
      <c r="N5" s="15"/>
    </row>
    <row r="6" spans="1:14" s="12" customFormat="1" ht="12.75">
      <c r="A6" s="6" t="s">
        <v>474</v>
      </c>
      <c r="B6" s="12" t="s">
        <v>475</v>
      </c>
      <c r="C6" s="7">
        <v>70</v>
      </c>
      <c r="D6" s="9" t="s">
        <v>476</v>
      </c>
      <c r="E6" s="10"/>
      <c r="G6" s="16"/>
      <c r="H6" s="10"/>
      <c r="J6" s="10"/>
      <c r="K6" s="10"/>
      <c r="L6" s="10"/>
      <c r="M6" s="10"/>
      <c r="N6" s="15"/>
    </row>
    <row r="7" spans="1:14" s="12" customFormat="1" ht="12.75">
      <c r="A7" s="6" t="s">
        <v>477</v>
      </c>
      <c r="B7" s="12" t="s">
        <v>478</v>
      </c>
      <c r="C7" s="7">
        <v>150</v>
      </c>
      <c r="D7" s="9" t="s">
        <v>479</v>
      </c>
      <c r="E7" s="10"/>
      <c r="G7" s="16"/>
      <c r="H7" s="10"/>
      <c r="J7" s="10"/>
      <c r="K7" s="10"/>
      <c r="L7" s="10"/>
      <c r="M7" s="10"/>
      <c r="N7" s="15"/>
    </row>
    <row r="8" spans="1:14" s="2" customFormat="1" ht="12.75">
      <c r="A8" s="17" t="s">
        <v>480</v>
      </c>
      <c r="B8" s="2" t="s">
        <v>481</v>
      </c>
      <c r="C8" s="24">
        <v>5</v>
      </c>
      <c r="D8" s="19" t="s">
        <v>482</v>
      </c>
      <c r="E8" s="20"/>
      <c r="G8" s="21"/>
      <c r="H8" s="20"/>
      <c r="J8" s="20"/>
      <c r="K8" s="20"/>
      <c r="L8" s="20"/>
      <c r="M8" s="20"/>
      <c r="N8" s="22"/>
    </row>
    <row r="9" spans="1:14" s="2" customFormat="1" ht="12.75">
      <c r="A9" s="17"/>
      <c r="C9" s="18"/>
      <c r="D9" s="19"/>
      <c r="E9" s="20"/>
      <c r="G9" s="21"/>
      <c r="H9" s="20"/>
      <c r="J9" s="20"/>
      <c r="K9" s="20"/>
      <c r="L9" s="20"/>
      <c r="M9" s="20"/>
      <c r="N9" s="22"/>
    </row>
    <row r="10" spans="1:14" s="12" customFormat="1" ht="12.75">
      <c r="A10" s="25" t="s">
        <v>483</v>
      </c>
      <c r="B10" s="12" t="s">
        <v>484</v>
      </c>
      <c r="C10" s="7">
        <v>5</v>
      </c>
      <c r="D10" s="12" t="s">
        <v>485</v>
      </c>
      <c r="E10" s="10"/>
      <c r="F10" s="31"/>
      <c r="G10" s="23" t="s">
        <v>486</v>
      </c>
      <c r="J10" s="10"/>
      <c r="K10" s="10"/>
      <c r="L10" s="10"/>
      <c r="M10" s="10"/>
      <c r="N10" s="15"/>
    </row>
    <row r="11" spans="1:14" s="2" customFormat="1" ht="12.75">
      <c r="A11" s="26" t="s">
        <v>487</v>
      </c>
      <c r="B11" s="2" t="s">
        <v>488</v>
      </c>
      <c r="C11" s="27">
        <f>C14/C10</f>
        <v>0</v>
      </c>
      <c r="E11" s="20"/>
      <c r="F11" s="28"/>
      <c r="G11" s="21"/>
      <c r="H11" s="20"/>
      <c r="J11" s="28"/>
      <c r="K11" s="28"/>
      <c r="L11" s="28"/>
      <c r="M11" s="28"/>
      <c r="N11" s="22"/>
    </row>
    <row r="12" spans="1:14" s="12" customFormat="1" ht="12.75">
      <c r="A12" s="29" t="s">
        <v>489</v>
      </c>
      <c r="B12" s="12" t="s">
        <v>490</v>
      </c>
      <c r="C12" s="7"/>
      <c r="D12" s="12" t="s">
        <v>491</v>
      </c>
      <c r="E12" s="10"/>
      <c r="F12" s="31"/>
      <c r="G12" s="30" t="s">
        <v>492</v>
      </c>
      <c r="H12" s="10"/>
      <c r="J12" s="31"/>
      <c r="K12" s="31"/>
      <c r="L12" s="31"/>
      <c r="M12" s="31"/>
      <c r="N12" s="15"/>
    </row>
    <row r="13" spans="1:14" s="12" customFormat="1" ht="12.75">
      <c r="A13" s="29" t="s">
        <v>493</v>
      </c>
      <c r="B13" s="32" t="s">
        <v>494</v>
      </c>
      <c r="C13" s="33"/>
      <c r="D13" s="32" t="s">
        <v>495</v>
      </c>
      <c r="E13" s="10"/>
      <c r="G13" s="16"/>
      <c r="H13" s="10"/>
      <c r="J13" s="10"/>
      <c r="K13" s="10"/>
      <c r="L13" s="10"/>
      <c r="M13" s="10"/>
      <c r="N13" s="15"/>
    </row>
    <row r="14" spans="1:15" s="35" customFormat="1" ht="12.75">
      <c r="A14" s="34" t="s">
        <v>496</v>
      </c>
      <c r="B14" s="35" t="s">
        <v>497</v>
      </c>
      <c r="C14" s="36">
        <v>25</v>
      </c>
      <c r="D14" s="35" t="s">
        <v>498</v>
      </c>
      <c r="E14" s="37"/>
      <c r="F14" s="37"/>
      <c r="G14" s="37"/>
      <c r="H14" s="37"/>
      <c r="J14" s="38"/>
      <c r="K14" s="38"/>
      <c r="L14" s="38"/>
      <c r="M14" s="38"/>
      <c r="N14" s="38"/>
      <c r="O14" s="38"/>
    </row>
    <row r="15" spans="1:14" s="2" customFormat="1" ht="12.75">
      <c r="A15" s="26" t="s">
        <v>499</v>
      </c>
      <c r="B15" s="2" t="s">
        <v>500</v>
      </c>
      <c r="C15" s="39">
        <f>IF(AND(C10&gt;0,C14&gt;0),PI()*C10^2/4,IF(AND(C12&gt;0,C13&gt;0),C12*C13,"Probe ? Größe eingeben !"))</f>
        <v>0</v>
      </c>
      <c r="D15" s="40" t="s">
        <v>501</v>
      </c>
      <c r="E15" s="20"/>
      <c r="G15" s="21"/>
      <c r="H15" s="20"/>
      <c r="J15" s="20"/>
      <c r="K15" s="20"/>
      <c r="L15" s="20"/>
      <c r="M15" s="20"/>
      <c r="N15" s="22"/>
    </row>
    <row r="16" s="12" customFormat="1" ht="12.75">
      <c r="A16" s="29"/>
    </row>
    <row r="17" spans="1:16" s="2" customFormat="1" ht="12.75">
      <c r="A17" s="41" t="s">
        <v>502</v>
      </c>
      <c r="B17" s="42"/>
      <c r="C17" s="43">
        <v>0</v>
      </c>
      <c r="D17" s="43">
        <v>1</v>
      </c>
      <c r="E17" s="44">
        <v>2</v>
      </c>
      <c r="F17" s="43">
        <v>3</v>
      </c>
      <c r="G17" s="43">
        <v>4</v>
      </c>
      <c r="H17" s="44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5">
        <v>11</v>
      </c>
      <c r="O17" s="43">
        <v>12</v>
      </c>
      <c r="P17" s="43">
        <v>13</v>
      </c>
    </row>
    <row r="18" spans="1:17" s="12" customFormat="1" ht="13.5">
      <c r="A18" s="46" t="s">
        <v>503</v>
      </c>
      <c r="B18" s="47" t="s">
        <v>504</v>
      </c>
      <c r="C18" s="48">
        <v>0</v>
      </c>
      <c r="D18" s="48">
        <f>0.1*D19/$C$5</f>
        <v>0</v>
      </c>
      <c r="E18" s="48">
        <f>0.1*E19/$C$5</f>
        <v>0</v>
      </c>
      <c r="F18" s="48">
        <f>0.1*F19/$C$5</f>
        <v>0</v>
      </c>
      <c r="G18" s="48">
        <f>0.1*G19/$C$5</f>
        <v>0</v>
      </c>
      <c r="H18" s="48">
        <f>0.1*H19/$C$5+0.1</f>
        <v>0</v>
      </c>
      <c r="I18" s="50">
        <f>0.1*I19/$C$5+0.2</f>
        <v>0</v>
      </c>
      <c r="J18" s="48">
        <f>$I$18+(J17-$I$17)*($O$18-$I$18)/($O$17-$I$17)</f>
        <v>0</v>
      </c>
      <c r="K18" s="48">
        <f>$I$18+(K17-$I$17)*($O$18-$I$18)/($O$17-$I$17)</f>
        <v>0</v>
      </c>
      <c r="L18" s="48">
        <f>$I$18+(L17-$I$17)*($O$18-$I$18)/($O$17-$I$17)</f>
        <v>0</v>
      </c>
      <c r="M18" s="50">
        <f>$I$18+(M17-$I$17)*($O$18-$I$18)/($O$17-$I$17)</f>
        <v>0</v>
      </c>
      <c r="N18" s="48">
        <f>$I$18+(N17-$I$17)*($O$18-$I$18)/($O$17-$I$17)</f>
        <v>0</v>
      </c>
      <c r="O18" s="50">
        <f>0.1*E19/$C$5+P18</f>
        <v>0</v>
      </c>
      <c r="P18" s="51">
        <f>C8</f>
        <v>0</v>
      </c>
      <c r="Q18" s="52" t="s">
        <v>505</v>
      </c>
    </row>
    <row r="19" spans="1:16" s="12" customFormat="1" ht="13.5">
      <c r="A19" s="53" t="s">
        <v>506</v>
      </c>
      <c r="B19" s="54" t="s">
        <v>507</v>
      </c>
      <c r="C19" s="55">
        <f>C17*$C$6/$I$17</f>
        <v>0</v>
      </c>
      <c r="D19" s="55">
        <f>D17*$C$6/$I$17</f>
        <v>0</v>
      </c>
      <c r="E19" s="55">
        <f>E17*$C$6/$I$17</f>
        <v>0</v>
      </c>
      <c r="F19" s="55">
        <f>F17*$C$6/$I$17</f>
        <v>0</v>
      </c>
      <c r="G19" s="55">
        <f>G17*$C$6/$I$17</f>
        <v>0</v>
      </c>
      <c r="H19" s="55">
        <f>$I$19+($M$19-$I$19)*(H17-$I$17)/($M$17-$I$17)*H20</f>
        <v>0</v>
      </c>
      <c r="I19" s="56">
        <f>C6</f>
        <v>0</v>
      </c>
      <c r="J19" s="55">
        <f>$I$19+($M$19-$I$19)*(J17-$I$17)/($M$17-$I$17)*J20</f>
        <v>0</v>
      </c>
      <c r="K19" s="55">
        <f>$I$19+($M$19-$I$19)*(K17-$I$17)/($M$17-$I$17)*K20</f>
        <v>0</v>
      </c>
      <c r="L19" s="55">
        <f>$I$19+($M$19-$I$19)*(L17-$I$17)/($M$17-$I$17)*L20</f>
        <v>0</v>
      </c>
      <c r="M19" s="56">
        <f>C7</f>
        <v>0</v>
      </c>
      <c r="N19" s="55">
        <f>$M$19*N20</f>
        <v>0</v>
      </c>
      <c r="O19" s="55">
        <f>$M$19*O20</f>
        <v>0</v>
      </c>
      <c r="P19" s="58">
        <v>0</v>
      </c>
    </row>
    <row r="20" spans="1:17" s="12" customFormat="1" ht="12.75">
      <c r="A20" s="29"/>
      <c r="C20" s="59" t="s">
        <v>508</v>
      </c>
      <c r="D20" s="60" t="s">
        <v>509</v>
      </c>
      <c r="E20" s="61" t="s">
        <v>510</v>
      </c>
      <c r="F20" s="68" t="s">
        <v>511</v>
      </c>
      <c r="G20" s="62" t="s">
        <v>512</v>
      </c>
      <c r="H20" s="64">
        <v>0.30000000000000004</v>
      </c>
      <c r="I20" s="63" t="s">
        <v>513</v>
      </c>
      <c r="J20" s="64">
        <v>1.6</v>
      </c>
      <c r="K20" s="64">
        <v>1.4</v>
      </c>
      <c r="L20" s="64">
        <v>1.2</v>
      </c>
      <c r="M20" s="65" t="s">
        <v>514</v>
      </c>
      <c r="N20" s="66">
        <v>0.95</v>
      </c>
      <c r="O20" s="67">
        <v>0.8</v>
      </c>
      <c r="P20" s="68" t="s">
        <v>515</v>
      </c>
      <c r="Q20" s="7" t="s">
        <v>516</v>
      </c>
    </row>
    <row r="21" spans="1:14" s="12" customFormat="1" ht="12.75">
      <c r="A21" s="29" t="s">
        <v>517</v>
      </c>
      <c r="B21" s="12" t="s">
        <v>518</v>
      </c>
      <c r="C21" s="69">
        <f>D19/(D18*10)</f>
        <v>0</v>
      </c>
      <c r="D21" s="31"/>
      <c r="E21" s="31"/>
      <c r="G21" s="70"/>
      <c r="H21" s="70"/>
      <c r="J21" s="71"/>
      <c r="K21" s="71"/>
      <c r="L21" s="71"/>
      <c r="M21" s="71"/>
      <c r="N21" s="15"/>
    </row>
    <row r="22" spans="1:14" s="12" customFormat="1" ht="12.75">
      <c r="A22" s="29"/>
      <c r="C22" s="31"/>
      <c r="D22" s="31"/>
      <c r="E22" s="31"/>
      <c r="G22" s="70"/>
      <c r="H22" s="70"/>
      <c r="J22" s="71"/>
      <c r="K22" s="71"/>
      <c r="L22" s="71"/>
      <c r="M22" s="71"/>
      <c r="N22" s="15"/>
    </row>
    <row r="23" spans="1:17" s="12" customFormat="1" ht="12.75">
      <c r="A23" s="29"/>
      <c r="C23" s="31"/>
      <c r="D23" s="31"/>
      <c r="E23" s="31"/>
      <c r="G23" s="70"/>
      <c r="H23" s="70"/>
      <c r="J23" s="71"/>
      <c r="K23" s="71"/>
      <c r="L23" s="71"/>
      <c r="M23" s="71"/>
      <c r="N23" s="15"/>
      <c r="Q23" s="72" t="s">
        <v>519</v>
      </c>
    </row>
    <row r="24" spans="1:14" s="12" customFormat="1" ht="12.75">
      <c r="A24" s="29"/>
      <c r="C24" s="31"/>
      <c r="D24" s="31"/>
      <c r="E24" s="31"/>
      <c r="G24" s="70"/>
      <c r="H24" s="70"/>
      <c r="J24" s="71"/>
      <c r="K24" s="71"/>
      <c r="L24" s="71"/>
      <c r="M24" s="71"/>
      <c r="N24" s="15"/>
    </row>
    <row r="25" spans="1:14" s="12" customFormat="1" ht="12.75">
      <c r="A25" s="29"/>
      <c r="C25" s="31"/>
      <c r="D25" s="31"/>
      <c r="E25" s="31"/>
      <c r="G25" s="70"/>
      <c r="H25" s="70"/>
      <c r="J25" s="71"/>
      <c r="K25" s="71"/>
      <c r="L25" s="71"/>
      <c r="M25" s="71"/>
      <c r="N25" s="15"/>
    </row>
    <row r="26" spans="1:14" s="12" customFormat="1" ht="12.75">
      <c r="A26" s="29"/>
      <c r="C26" s="31"/>
      <c r="D26" s="31"/>
      <c r="E26" s="31"/>
      <c r="G26" s="70"/>
      <c r="H26" s="70"/>
      <c r="J26" s="71"/>
      <c r="K26" s="71"/>
      <c r="L26" s="71"/>
      <c r="M26" s="71"/>
      <c r="N26" s="15"/>
    </row>
    <row r="27" spans="1:14" s="12" customFormat="1" ht="12.75">
      <c r="A27" s="29"/>
      <c r="C27" s="31"/>
      <c r="D27" s="31"/>
      <c r="E27" s="31"/>
      <c r="G27" s="70"/>
      <c r="H27" s="70"/>
      <c r="J27" s="71"/>
      <c r="K27" s="71"/>
      <c r="L27" s="71"/>
      <c r="M27" s="71"/>
      <c r="N27" s="15"/>
    </row>
    <row r="28" spans="1:14" s="12" customFormat="1" ht="12.75">
      <c r="A28" s="29"/>
      <c r="D28" s="9"/>
      <c r="E28" s="31"/>
      <c r="G28" s="70"/>
      <c r="H28" s="70"/>
      <c r="J28" s="71"/>
      <c r="K28" s="71"/>
      <c r="L28" s="71"/>
      <c r="M28" s="71"/>
      <c r="N28" s="15"/>
    </row>
    <row r="29" spans="1:14" s="12" customFormat="1" ht="12.75">
      <c r="A29" s="6"/>
      <c r="D29" s="9"/>
      <c r="E29" s="31"/>
      <c r="G29" s="70"/>
      <c r="H29" s="70"/>
      <c r="J29" s="71"/>
      <c r="K29" s="71"/>
      <c r="L29" s="71"/>
      <c r="M29" s="71"/>
      <c r="N29" s="15"/>
    </row>
    <row r="30" spans="1:14" s="12" customFormat="1" ht="12.75">
      <c r="A30" s="6"/>
      <c r="D30" s="9"/>
      <c r="E30" s="31"/>
      <c r="G30" s="70"/>
      <c r="H30" s="70"/>
      <c r="J30" s="71"/>
      <c r="K30" s="71"/>
      <c r="L30" s="71"/>
      <c r="M30" s="71"/>
      <c r="N30" s="15"/>
    </row>
    <row r="31" spans="1:14" s="12" customFormat="1" ht="12.75">
      <c r="A31" s="29"/>
      <c r="D31" s="9"/>
      <c r="E31" s="31"/>
      <c r="G31" s="70"/>
      <c r="H31" s="70"/>
      <c r="J31" s="71"/>
      <c r="K31" s="71"/>
      <c r="L31" s="71"/>
      <c r="M31" s="71"/>
      <c r="N31" s="15"/>
    </row>
    <row r="32" spans="1:14" s="12" customFormat="1" ht="12.75">
      <c r="A32" s="29"/>
      <c r="D32" s="9"/>
      <c r="E32" s="31"/>
      <c r="G32" s="70"/>
      <c r="H32" s="70"/>
      <c r="J32" s="71"/>
      <c r="K32" s="71"/>
      <c r="L32" s="71"/>
      <c r="M32" s="71"/>
      <c r="N32" s="15"/>
    </row>
    <row r="33" spans="1:14" s="12" customFormat="1" ht="12.75">
      <c r="A33" s="29"/>
      <c r="D33" s="9"/>
      <c r="E33" s="10"/>
      <c r="G33" s="16"/>
      <c r="H33" s="10"/>
      <c r="J33" s="10"/>
      <c r="K33" s="10"/>
      <c r="L33" s="10"/>
      <c r="M33" s="10"/>
      <c r="N33" s="15"/>
    </row>
    <row r="34" spans="1:14" s="12" customFormat="1" ht="12.75">
      <c r="A34" s="41" t="s">
        <v>520</v>
      </c>
      <c r="B34" s="42"/>
      <c r="C34" s="2"/>
      <c r="D34" s="19"/>
      <c r="E34" s="10"/>
      <c r="G34" s="16"/>
      <c r="H34" s="10"/>
      <c r="N34" s="15"/>
    </row>
    <row r="35" spans="1:17" s="78" customFormat="1" ht="13.5">
      <c r="A35" s="73" t="s">
        <v>521</v>
      </c>
      <c r="B35" s="74" t="s">
        <v>522</v>
      </c>
      <c r="C35" s="75">
        <f>C18*$C$14/100</f>
        <v>0</v>
      </c>
      <c r="D35" s="75">
        <f>D18*$C$14/100</f>
        <v>0</v>
      </c>
      <c r="E35" s="75">
        <f>E18*$C$14/100</f>
        <v>0</v>
      </c>
      <c r="F35" s="75">
        <f>F18*$C$14/100</f>
        <v>0</v>
      </c>
      <c r="G35" s="75">
        <f>G18*$C$14/100</f>
        <v>0</v>
      </c>
      <c r="H35" s="75">
        <f>H18*$C$14/100</f>
        <v>0</v>
      </c>
      <c r="I35" s="75">
        <f>I18*$C$14/100</f>
        <v>0</v>
      </c>
      <c r="J35" s="75">
        <f>J18*$C$14/100</f>
        <v>0</v>
      </c>
      <c r="K35" s="75">
        <f>K18*$C$14/100</f>
        <v>0</v>
      </c>
      <c r="L35" s="75">
        <f>L18*$C$14/100</f>
        <v>0</v>
      </c>
      <c r="M35" s="75">
        <f>M18*$C$14/100</f>
        <v>0</v>
      </c>
      <c r="N35" s="75">
        <f>N18*$C$14/100</f>
        <v>0</v>
      </c>
      <c r="O35" s="75">
        <f>O18*$C$14/100</f>
        <v>0</v>
      </c>
      <c r="P35" s="76">
        <f>P18*$C$14/100</f>
        <v>0</v>
      </c>
      <c r="Q35" s="77"/>
    </row>
    <row r="36" spans="1:17" s="78" customFormat="1" ht="12.75">
      <c r="A36" s="79" t="s">
        <v>523</v>
      </c>
      <c r="B36" s="80" t="s">
        <v>524</v>
      </c>
      <c r="C36" s="81">
        <f>C19*$C$15/1000</f>
        <v>0</v>
      </c>
      <c r="D36" s="81">
        <f>D19*$C$15/1000</f>
        <v>0</v>
      </c>
      <c r="E36" s="81">
        <f>E19*$C$15/1000</f>
        <v>0</v>
      </c>
      <c r="F36" s="81">
        <f>F19*$C$15/1000</f>
        <v>0</v>
      </c>
      <c r="G36" s="81">
        <f>G19*$C$15/1000</f>
        <v>0</v>
      </c>
      <c r="H36" s="81">
        <f>H19*$C$15/1000</f>
        <v>0</v>
      </c>
      <c r="I36" s="81">
        <f>I19*$C$15/1000</f>
        <v>0</v>
      </c>
      <c r="J36" s="81">
        <f>J19*$C$15/1000</f>
        <v>0</v>
      </c>
      <c r="K36" s="81">
        <f>K19*$C$15/1000</f>
        <v>0</v>
      </c>
      <c r="L36" s="81">
        <f>L19*$C$15/1000</f>
        <v>0</v>
      </c>
      <c r="M36" s="81">
        <f>M19*$C$15/1000</f>
        <v>0</v>
      </c>
      <c r="N36" s="81">
        <f>N19*$C$15/1000</f>
        <v>0</v>
      </c>
      <c r="O36" s="81">
        <f>O19*$C$15/1000</f>
        <v>0</v>
      </c>
      <c r="P36" s="82">
        <f>P19*$C$15/1000</f>
        <v>0</v>
      </c>
      <c r="Q36" s="77"/>
    </row>
    <row r="37" spans="4:14" s="12" customFormat="1" ht="12.75">
      <c r="D37" s="9"/>
      <c r="E37" s="71"/>
      <c r="G37" s="83"/>
      <c r="H37" s="71"/>
      <c r="J37" s="71"/>
      <c r="K37" s="71"/>
      <c r="L37" s="71"/>
      <c r="M37" s="71"/>
      <c r="N37" s="15"/>
    </row>
    <row r="38" spans="1:14" s="12" customFormat="1" ht="12.75">
      <c r="A38" s="29"/>
      <c r="C38" s="69"/>
      <c r="D38" s="9"/>
      <c r="E38" s="71"/>
      <c r="G38" s="83"/>
      <c r="H38" s="71"/>
      <c r="J38" s="71"/>
      <c r="K38" s="71"/>
      <c r="L38" s="71"/>
      <c r="M38" s="71"/>
      <c r="N38" s="15"/>
    </row>
    <row r="39" spans="4:14" s="12" customFormat="1" ht="12.75">
      <c r="D39" s="9"/>
      <c r="E39" s="71"/>
      <c r="G39" s="83"/>
      <c r="H39" s="71"/>
      <c r="J39" s="71"/>
      <c r="K39" s="71"/>
      <c r="L39" s="71"/>
      <c r="M39" s="71"/>
      <c r="N39" s="15"/>
    </row>
    <row r="40" spans="4:14" s="12" customFormat="1" ht="12.75">
      <c r="D40" s="9"/>
      <c r="E40" s="71"/>
      <c r="G40" s="83"/>
      <c r="H40" s="71"/>
      <c r="J40" s="71"/>
      <c r="K40" s="71"/>
      <c r="L40" s="71"/>
      <c r="M40" s="71"/>
      <c r="N40" s="15"/>
    </row>
    <row r="41" spans="4:17" s="12" customFormat="1" ht="12.75">
      <c r="D41" s="9"/>
      <c r="E41" s="71"/>
      <c r="G41" s="83"/>
      <c r="H41" s="71"/>
      <c r="J41" s="71"/>
      <c r="K41" s="71"/>
      <c r="L41" s="71"/>
      <c r="M41" s="71"/>
      <c r="N41" s="15"/>
      <c r="Q41" s="72" t="s">
        <v>525</v>
      </c>
    </row>
    <row r="42" spans="4:14" s="12" customFormat="1" ht="12.75">
      <c r="D42" s="9"/>
      <c r="E42" s="71"/>
      <c r="G42" s="83"/>
      <c r="H42" s="71"/>
      <c r="J42" s="71"/>
      <c r="K42" s="71"/>
      <c r="L42" s="71"/>
      <c r="M42" s="71"/>
      <c r="N42" s="15"/>
    </row>
    <row r="43" spans="4:14" s="12" customFormat="1" ht="12.75">
      <c r="D43" s="9"/>
      <c r="E43" s="71"/>
      <c r="G43" s="83"/>
      <c r="H43" s="71"/>
      <c r="J43" s="71"/>
      <c r="K43" s="71"/>
      <c r="L43" s="71"/>
      <c r="M43" s="71"/>
      <c r="N43" s="15"/>
    </row>
    <row r="44" spans="4:14" s="12" customFormat="1" ht="12.75">
      <c r="D44" s="9"/>
      <c r="E44" s="71"/>
      <c r="G44" s="83"/>
      <c r="H44" s="71"/>
      <c r="J44" s="71"/>
      <c r="K44" s="71"/>
      <c r="L44" s="71"/>
      <c r="M44" s="71"/>
      <c r="N44" s="15"/>
    </row>
    <row r="45" spans="4:14" s="12" customFormat="1" ht="12.75">
      <c r="D45" s="9"/>
      <c r="E45" s="71"/>
      <c r="G45" s="83"/>
      <c r="H45" s="71"/>
      <c r="J45" s="71"/>
      <c r="K45" s="71"/>
      <c r="L45" s="71"/>
      <c r="M45" s="71"/>
      <c r="N45" s="15"/>
    </row>
    <row r="46" spans="4:14" s="12" customFormat="1" ht="12.75">
      <c r="D46" s="9"/>
      <c r="E46" s="71"/>
      <c r="G46" s="83"/>
      <c r="H46" s="71"/>
      <c r="J46" s="71"/>
      <c r="K46" s="71"/>
      <c r="L46" s="71"/>
      <c r="M46" s="71"/>
      <c r="N46" s="15"/>
    </row>
    <row r="47" spans="4:14" s="12" customFormat="1" ht="12.75">
      <c r="D47" s="9"/>
      <c r="E47" s="71"/>
      <c r="G47" s="83"/>
      <c r="H47" s="71"/>
      <c r="J47" s="71"/>
      <c r="K47" s="71"/>
      <c r="L47" s="71"/>
      <c r="M47" s="71"/>
      <c r="N47" s="15"/>
    </row>
    <row r="48" spans="4:14" s="12" customFormat="1" ht="12.75">
      <c r="D48" s="9"/>
      <c r="E48" s="71"/>
      <c r="G48" s="83"/>
      <c r="H48" s="71"/>
      <c r="J48" s="71"/>
      <c r="K48" s="71"/>
      <c r="L48" s="71"/>
      <c r="M48" s="71"/>
      <c r="N48" s="15"/>
    </row>
    <row r="49" spans="4:14" s="12" customFormat="1" ht="12.75">
      <c r="D49" s="9"/>
      <c r="E49" s="71"/>
      <c r="G49" s="83"/>
      <c r="H49" s="71"/>
      <c r="J49" s="71"/>
      <c r="K49" s="71"/>
      <c r="L49" s="71"/>
      <c r="M49" s="71"/>
      <c r="N49" s="15"/>
    </row>
    <row r="50" spans="4:14" s="12" customFormat="1" ht="12.75">
      <c r="D50" s="9"/>
      <c r="E50" s="71"/>
      <c r="G50" s="83"/>
      <c r="H50" s="71"/>
      <c r="J50" s="71"/>
      <c r="K50" s="71"/>
      <c r="L50" s="71"/>
      <c r="M50" s="71"/>
      <c r="N50" s="15"/>
    </row>
    <row r="51" spans="4:14" s="12" customFormat="1" ht="12.75">
      <c r="D51" s="9"/>
      <c r="E51" s="71"/>
      <c r="G51" s="83"/>
      <c r="H51" s="71"/>
      <c r="N51" s="15"/>
    </row>
    <row r="52" spans="4:14" s="12" customFormat="1" ht="12.75">
      <c r="D52" s="9"/>
      <c r="E52" s="71"/>
      <c r="G52" s="83"/>
      <c r="H52" s="71"/>
      <c r="N52" s="15"/>
    </row>
    <row r="53" spans="4:14" s="12" customFormat="1" ht="12.75">
      <c r="D53" s="9"/>
      <c r="E53" s="71"/>
      <c r="G53" s="83"/>
      <c r="H53" s="71"/>
      <c r="N53" s="15"/>
    </row>
    <row r="54" spans="1:14" s="12" customFormat="1" ht="12.75">
      <c r="A54" s="84">
        <f>A18</f>
        <v>0</v>
      </c>
      <c r="B54" s="85">
        <f>A35</f>
        <v>0</v>
      </c>
      <c r="C54" s="85">
        <f>A36</f>
        <v>0</v>
      </c>
      <c r="D54" s="86">
        <f>A19</f>
        <v>0</v>
      </c>
      <c r="E54" s="71"/>
      <c r="G54" s="83"/>
      <c r="H54" s="71"/>
      <c r="N54" s="15"/>
    </row>
    <row r="55" spans="1:14" s="12" customFormat="1" ht="13.5">
      <c r="A55" s="87" t="s">
        <v>526</v>
      </c>
      <c r="B55" s="78" t="s">
        <v>527</v>
      </c>
      <c r="C55" s="88">
        <f>B36</f>
        <v>0</v>
      </c>
      <c r="D55" s="89" t="s">
        <v>528</v>
      </c>
      <c r="E55" s="71"/>
      <c r="G55" s="83"/>
      <c r="H55" s="71"/>
      <c r="N55" s="15"/>
    </row>
    <row r="56" spans="1:14" s="12" customFormat="1" ht="12.75">
      <c r="A56" s="90">
        <f>C18</f>
        <v>0</v>
      </c>
      <c r="B56" s="91">
        <f>C35</f>
        <v>0</v>
      </c>
      <c r="C56" s="91">
        <f>C36</f>
        <v>0</v>
      </c>
      <c r="D56" s="92">
        <f>C19</f>
        <v>0</v>
      </c>
      <c r="E56" s="71"/>
      <c r="G56" s="83"/>
      <c r="H56" s="71"/>
      <c r="J56" s="71"/>
      <c r="K56" s="71"/>
      <c r="L56" s="71"/>
      <c r="M56" s="71"/>
      <c r="N56" s="15"/>
    </row>
    <row r="57" spans="1:14" s="12" customFormat="1" ht="12.75">
      <c r="A57" s="90">
        <f>D18</f>
        <v>0</v>
      </c>
      <c r="B57" s="91">
        <f>D35</f>
        <v>0</v>
      </c>
      <c r="C57" s="91">
        <f>D36</f>
        <v>0</v>
      </c>
      <c r="D57" s="92">
        <f>D19</f>
        <v>0</v>
      </c>
      <c r="E57" s="71"/>
      <c r="G57" s="83"/>
      <c r="H57" s="71"/>
      <c r="J57" s="71"/>
      <c r="K57" s="71"/>
      <c r="L57" s="71"/>
      <c r="M57" s="71"/>
      <c r="N57" s="15"/>
    </row>
    <row r="58" spans="1:14" s="12" customFormat="1" ht="12.75">
      <c r="A58" s="90">
        <f>E18</f>
        <v>0</v>
      </c>
      <c r="B58" s="91">
        <f>E35</f>
        <v>0</v>
      </c>
      <c r="C58" s="91">
        <f>E36</f>
        <v>0</v>
      </c>
      <c r="D58" s="92">
        <f>E19</f>
        <v>0</v>
      </c>
      <c r="E58" s="71"/>
      <c r="G58" s="83"/>
      <c r="H58" s="71"/>
      <c r="J58" s="71"/>
      <c r="K58" s="71"/>
      <c r="L58" s="71"/>
      <c r="M58" s="71"/>
      <c r="N58" s="15"/>
    </row>
    <row r="59" spans="1:14" s="12" customFormat="1" ht="12.75">
      <c r="A59" s="90">
        <f>F18</f>
        <v>0</v>
      </c>
      <c r="B59" s="91">
        <f>F35</f>
        <v>0</v>
      </c>
      <c r="C59" s="91">
        <f>F36</f>
        <v>0</v>
      </c>
      <c r="D59" s="92">
        <f>F19</f>
        <v>0</v>
      </c>
      <c r="E59" s="71"/>
      <c r="G59" s="83"/>
      <c r="H59" s="71"/>
      <c r="J59" s="71"/>
      <c r="K59" s="71"/>
      <c r="L59" s="71"/>
      <c r="M59" s="71"/>
      <c r="N59" s="15"/>
    </row>
    <row r="60" spans="1:14" s="12" customFormat="1" ht="12.75">
      <c r="A60" s="90">
        <f>G18</f>
        <v>0</v>
      </c>
      <c r="B60" s="91">
        <f>G35</f>
        <v>0</v>
      </c>
      <c r="C60" s="91">
        <f>G36</f>
        <v>0</v>
      </c>
      <c r="D60" s="92">
        <f>G19</f>
        <v>0</v>
      </c>
      <c r="E60" s="71"/>
      <c r="G60" s="83"/>
      <c r="H60" s="71"/>
      <c r="J60" s="71"/>
      <c r="K60" s="71"/>
      <c r="L60" s="71"/>
      <c r="M60" s="71"/>
      <c r="N60" s="15"/>
    </row>
    <row r="61" spans="1:14" s="12" customFormat="1" ht="12.75">
      <c r="A61" s="90">
        <f>H18</f>
        <v>0</v>
      </c>
      <c r="B61" s="91">
        <f>H35</f>
        <v>0</v>
      </c>
      <c r="C61" s="91">
        <f>H36</f>
        <v>0</v>
      </c>
      <c r="D61" s="92">
        <f>H19</f>
        <v>0</v>
      </c>
      <c r="E61" s="71"/>
      <c r="G61" s="83"/>
      <c r="H61" s="71"/>
      <c r="J61" s="71"/>
      <c r="K61" s="71"/>
      <c r="L61" s="71"/>
      <c r="M61" s="71"/>
      <c r="N61" s="15"/>
    </row>
    <row r="62" spans="1:14" s="12" customFormat="1" ht="12.75">
      <c r="A62" s="90">
        <f>I18</f>
        <v>0</v>
      </c>
      <c r="B62" s="91">
        <f>I35</f>
        <v>0</v>
      </c>
      <c r="C62" s="91">
        <f>I36</f>
        <v>0</v>
      </c>
      <c r="D62" s="92">
        <f>I19</f>
        <v>0</v>
      </c>
      <c r="E62" s="71"/>
      <c r="G62" s="83"/>
      <c r="H62" s="71"/>
      <c r="J62" s="71"/>
      <c r="K62" s="71"/>
      <c r="L62" s="71"/>
      <c r="M62" s="71"/>
      <c r="N62" s="15"/>
    </row>
    <row r="63" spans="1:14" s="12" customFormat="1" ht="12.75">
      <c r="A63" s="90">
        <f>J18</f>
        <v>0</v>
      </c>
      <c r="B63" s="91">
        <f>J35</f>
        <v>0</v>
      </c>
      <c r="C63" s="91">
        <f>J36</f>
        <v>0</v>
      </c>
      <c r="D63" s="92">
        <f>J19</f>
        <v>0</v>
      </c>
      <c r="E63" s="71"/>
      <c r="G63" s="83"/>
      <c r="H63" s="71"/>
      <c r="J63" s="71"/>
      <c r="K63" s="71"/>
      <c r="L63" s="71"/>
      <c r="M63" s="71"/>
      <c r="N63" s="15"/>
    </row>
    <row r="64" spans="1:14" s="12" customFormat="1" ht="12.75">
      <c r="A64" s="90">
        <f>K18</f>
        <v>0</v>
      </c>
      <c r="B64" s="91">
        <f>K35</f>
        <v>0</v>
      </c>
      <c r="C64" s="91">
        <f>K36</f>
        <v>0</v>
      </c>
      <c r="D64" s="92">
        <f>K19</f>
        <v>0</v>
      </c>
      <c r="E64" s="71"/>
      <c r="G64" s="83"/>
      <c r="H64" s="71"/>
      <c r="J64" s="71"/>
      <c r="K64" s="71"/>
      <c r="L64" s="71"/>
      <c r="M64" s="71"/>
      <c r="N64" s="15"/>
    </row>
    <row r="65" spans="1:14" s="12" customFormat="1" ht="12.75">
      <c r="A65" s="90">
        <f>L18</f>
        <v>0</v>
      </c>
      <c r="B65" s="91">
        <f>L35</f>
        <v>0</v>
      </c>
      <c r="C65" s="91">
        <f>L36</f>
        <v>0</v>
      </c>
      <c r="D65" s="92">
        <f>L19</f>
        <v>0</v>
      </c>
      <c r="E65" s="71"/>
      <c r="G65" s="83"/>
      <c r="H65" s="71"/>
      <c r="J65" s="71"/>
      <c r="K65" s="71"/>
      <c r="L65" s="71"/>
      <c r="M65" s="71"/>
      <c r="N65" s="15"/>
    </row>
    <row r="66" spans="1:14" s="12" customFormat="1" ht="12.75">
      <c r="A66" s="90">
        <f>M18</f>
        <v>0</v>
      </c>
      <c r="B66" s="91">
        <f>M35</f>
        <v>0</v>
      </c>
      <c r="C66" s="91">
        <f>M36</f>
        <v>0</v>
      </c>
      <c r="D66" s="92">
        <f>M19</f>
        <v>0</v>
      </c>
      <c r="E66" s="71"/>
      <c r="G66" s="83"/>
      <c r="H66" s="71"/>
      <c r="J66" s="71"/>
      <c r="K66" s="71"/>
      <c r="L66" s="71"/>
      <c r="M66" s="71"/>
      <c r="N66" s="15"/>
    </row>
    <row r="67" spans="1:14" s="12" customFormat="1" ht="12.75">
      <c r="A67" s="90">
        <f>N18</f>
        <v>0</v>
      </c>
      <c r="B67" s="91">
        <f>N35</f>
        <v>0</v>
      </c>
      <c r="C67" s="91">
        <f>N36</f>
        <v>0</v>
      </c>
      <c r="D67" s="92">
        <f>N19</f>
        <v>0</v>
      </c>
      <c r="E67" s="71"/>
      <c r="G67" s="83"/>
      <c r="H67" s="71"/>
      <c r="J67" s="71"/>
      <c r="K67" s="71"/>
      <c r="L67" s="71"/>
      <c r="M67" s="71"/>
      <c r="N67" s="15"/>
    </row>
    <row r="68" spans="1:14" s="12" customFormat="1" ht="12.75">
      <c r="A68" s="90">
        <f>O18</f>
        <v>0</v>
      </c>
      <c r="B68" s="91">
        <f>O35</f>
        <v>0</v>
      </c>
      <c r="C68" s="91">
        <f>O36</f>
        <v>0</v>
      </c>
      <c r="D68" s="92">
        <f>O19</f>
        <v>0</v>
      </c>
      <c r="E68" s="71"/>
      <c r="G68" s="83"/>
      <c r="H68" s="71"/>
      <c r="J68" s="71"/>
      <c r="K68" s="71"/>
      <c r="L68" s="71"/>
      <c r="M68" s="71"/>
      <c r="N68" s="15"/>
    </row>
    <row r="69" spans="1:14" s="12" customFormat="1" ht="12.75">
      <c r="A69" s="93">
        <f>P18</f>
        <v>0</v>
      </c>
      <c r="B69" s="94">
        <f>P35</f>
        <v>0</v>
      </c>
      <c r="C69" s="94">
        <f>P36</f>
        <v>0</v>
      </c>
      <c r="D69" s="95">
        <f>P19</f>
        <v>0</v>
      </c>
      <c r="E69" s="71"/>
      <c r="G69" s="83"/>
      <c r="H69" s="71"/>
      <c r="J69" s="71"/>
      <c r="K69" s="71"/>
      <c r="L69" s="71"/>
      <c r="M69" s="71"/>
      <c r="N69" s="15"/>
    </row>
  </sheetData>
  <printOptions gridLines="1"/>
  <pageMargins left="0.7875" right="0.5701388888888889" top="0.7875" bottom="0.7875" header="0.5" footer="0.5"/>
  <pageSetup cellComments="asDisplayed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Ulrich Rapp</cp:lastModifiedBy>
  <cp:lastPrinted>2003-04-24T13:36:48Z</cp:lastPrinted>
  <dcterms:created xsi:type="dcterms:W3CDTF">2002-08-02T16:48:10Z</dcterms:created>
  <dcterms:modified xsi:type="dcterms:W3CDTF">2003-10-19T14:17:28Z</dcterms:modified>
  <cp:category/>
  <cp:version/>
  <cp:contentType/>
  <cp:contentStatus/>
  <cp:revision>30</cp:revision>
</cp:coreProperties>
</file>